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ate1904="1"/>
  <mc:AlternateContent xmlns:mc="http://schemas.openxmlformats.org/markup-compatibility/2006">
    <mc:Choice Requires="x15">
      <x15ac:absPath xmlns:x15ac="http://schemas.microsoft.com/office/spreadsheetml/2010/11/ac" url="/Users/elliotalderton/Desktop/"/>
    </mc:Choice>
  </mc:AlternateContent>
  <xr:revisionPtr revIDLastSave="0" documentId="13_ncr:1_{2545B9FC-6FE6-A142-A70D-1477CD3164B4}" xr6:coauthVersionLast="43" xr6:coauthVersionMax="43" xr10:uidLastSave="{00000000-0000-0000-0000-000000000000}"/>
  <bookViews>
    <workbookView xWindow="17540" yWindow="1920" windowWidth="26680" windowHeight="20480" xr2:uid="{00000000-000D-0000-FFFF-FFFF00000000}"/>
  </bookViews>
  <sheets>
    <sheet name="Sheet 1 - Table 1-1" sheetId="2" r:id="rId1"/>
    <sheet name="Sheet 1 - Table 1-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2" i="3" l="1"/>
  <c r="H131" i="3"/>
  <c r="F130" i="3"/>
  <c r="H130" i="3" s="1"/>
  <c r="F129" i="3"/>
  <c r="H129" i="3" s="1"/>
  <c r="F128" i="3"/>
  <c r="H128" i="3" s="1"/>
  <c r="F127" i="3"/>
  <c r="H127" i="3" s="1"/>
  <c r="F126" i="3"/>
  <c r="H126" i="3" s="1"/>
  <c r="H125" i="3"/>
  <c r="F125" i="3"/>
  <c r="F124" i="3"/>
  <c r="H124" i="3" s="1"/>
  <c r="F123" i="3"/>
  <c r="H123" i="3" s="1"/>
  <c r="H122" i="3"/>
  <c r="F121" i="3"/>
  <c r="H121" i="3" s="1"/>
  <c r="H120" i="3"/>
  <c r="F120" i="3"/>
  <c r="F119" i="3"/>
  <c r="H119" i="3" s="1"/>
  <c r="H118" i="3"/>
  <c r="F118" i="3"/>
  <c r="F117" i="3"/>
  <c r="H117" i="3" s="1"/>
  <c r="H116" i="3"/>
  <c r="F116" i="3"/>
  <c r="F115" i="3"/>
  <c r="H115" i="3" s="1"/>
  <c r="H114" i="3"/>
  <c r="F114" i="3"/>
  <c r="F113" i="3"/>
  <c r="H113" i="3" s="1"/>
  <c r="H112" i="3"/>
  <c r="F112" i="3"/>
  <c r="G110" i="3"/>
  <c r="N109" i="3"/>
  <c r="M109" i="3"/>
  <c r="H109" i="3"/>
  <c r="M108" i="3"/>
  <c r="N108" i="3" s="1"/>
  <c r="H108" i="3"/>
  <c r="L107" i="3"/>
  <c r="M107" i="3" s="1"/>
  <c r="N107" i="3" s="1"/>
  <c r="H107" i="3"/>
  <c r="N106" i="3"/>
  <c r="P106" i="3" s="1"/>
  <c r="L106" i="3"/>
  <c r="M106" i="3" s="1"/>
  <c r="H106" i="3"/>
  <c r="N105" i="3"/>
  <c r="O105" i="3" s="1"/>
  <c r="L105" i="3"/>
  <c r="M105" i="3" s="1"/>
  <c r="H105" i="3"/>
  <c r="N104" i="3"/>
  <c r="O104" i="3" s="1"/>
  <c r="L104" i="3"/>
  <c r="M104" i="3" s="1"/>
  <c r="H104" i="3"/>
  <c r="F104" i="3"/>
  <c r="M103" i="3"/>
  <c r="N103" i="3" s="1"/>
  <c r="P103" i="3" s="1"/>
  <c r="H103" i="3"/>
  <c r="N102" i="3"/>
  <c r="L102" i="3"/>
  <c r="M102" i="3" s="1"/>
  <c r="H102" i="3"/>
  <c r="P102" i="3" s="1"/>
  <c r="L101" i="3"/>
  <c r="M101" i="3" s="1"/>
  <c r="N101" i="3" s="1"/>
  <c r="F101" i="3"/>
  <c r="H101" i="3" s="1"/>
  <c r="L100" i="3"/>
  <c r="M100" i="3" s="1"/>
  <c r="N100" i="3" s="1"/>
  <c r="H100" i="3"/>
  <c r="F100" i="3"/>
  <c r="N99" i="3"/>
  <c r="P99" i="3" s="1"/>
  <c r="L99" i="3"/>
  <c r="M99" i="3" s="1"/>
  <c r="F99" i="3"/>
  <c r="H99" i="3" s="1"/>
  <c r="O98" i="3"/>
  <c r="M98" i="3"/>
  <c r="N98" i="3" s="1"/>
  <c r="F98" i="3"/>
  <c r="H98" i="3" s="1"/>
  <c r="M97" i="3"/>
  <c r="N97" i="3" s="1"/>
  <c r="O97" i="3" s="1"/>
  <c r="L97" i="3"/>
  <c r="H97" i="3"/>
  <c r="F97" i="3"/>
  <c r="P96" i="3"/>
  <c r="N96" i="3"/>
  <c r="O96" i="3" s="1"/>
  <c r="M96" i="3"/>
  <c r="H96" i="3"/>
  <c r="F96" i="3"/>
  <c r="L95" i="3"/>
  <c r="M95" i="3" s="1"/>
  <c r="N95" i="3" s="1"/>
  <c r="F95" i="3"/>
  <c r="H95" i="3" s="1"/>
  <c r="L94" i="3"/>
  <c r="M94" i="3" s="1"/>
  <c r="N94" i="3" s="1"/>
  <c r="H94" i="3"/>
  <c r="F94" i="3"/>
  <c r="N93" i="3"/>
  <c r="M93" i="3"/>
  <c r="F93" i="3"/>
  <c r="H93" i="3" s="1"/>
  <c r="M92" i="3"/>
  <c r="N92" i="3" s="1"/>
  <c r="H92" i="3"/>
  <c r="F92" i="3"/>
  <c r="N91" i="3"/>
  <c r="L91" i="3"/>
  <c r="M91" i="3" s="1"/>
  <c r="F91" i="3"/>
  <c r="H91" i="3" s="1"/>
  <c r="M90" i="3"/>
  <c r="N90" i="3" s="1"/>
  <c r="P90" i="3" s="1"/>
  <c r="L90" i="3"/>
  <c r="H90" i="3"/>
  <c r="F90" i="3"/>
  <c r="M89" i="3"/>
  <c r="N89" i="3" s="1"/>
  <c r="L89" i="3"/>
  <c r="F89" i="3"/>
  <c r="H89" i="3" s="1"/>
  <c r="L88" i="3"/>
  <c r="M88" i="3" s="1"/>
  <c r="N88" i="3" s="1"/>
  <c r="H88" i="3"/>
  <c r="F88" i="3"/>
  <c r="L87" i="3"/>
  <c r="M87" i="3" s="1"/>
  <c r="N87" i="3" s="1"/>
  <c r="H87" i="3"/>
  <c r="M86" i="3"/>
  <c r="N86" i="3" s="1"/>
  <c r="L86" i="3"/>
  <c r="H86" i="3"/>
  <c r="L85" i="3"/>
  <c r="H85" i="3"/>
  <c r="L83" i="3"/>
  <c r="G83" i="3"/>
  <c r="F83" i="3"/>
  <c r="P82" i="3"/>
  <c r="H82" i="3"/>
  <c r="O82" i="3" s="1"/>
  <c r="M81" i="3"/>
  <c r="N81" i="3" s="1"/>
  <c r="H81" i="3"/>
  <c r="M80" i="3"/>
  <c r="N80" i="3" s="1"/>
  <c r="H80" i="3"/>
  <c r="O79" i="3"/>
  <c r="M79" i="3"/>
  <c r="N79" i="3" s="1"/>
  <c r="P79" i="3" s="1"/>
  <c r="H79" i="3"/>
  <c r="N78" i="3"/>
  <c r="M78" i="3"/>
  <c r="H78" i="3"/>
  <c r="M77" i="3"/>
  <c r="N77" i="3" s="1"/>
  <c r="P77" i="3" s="1"/>
  <c r="H77" i="3"/>
  <c r="N76" i="3"/>
  <c r="M76" i="3"/>
  <c r="H76" i="3"/>
  <c r="M75" i="3"/>
  <c r="N75" i="3" s="1"/>
  <c r="H75" i="3"/>
  <c r="O74" i="3"/>
  <c r="N74" i="3"/>
  <c r="P74" i="3" s="1"/>
  <c r="M74" i="3"/>
  <c r="H74" i="3"/>
  <c r="M73" i="3"/>
  <c r="N73" i="3" s="1"/>
  <c r="O73" i="3" s="1"/>
  <c r="H73" i="3"/>
  <c r="P72" i="3"/>
  <c r="M72" i="3"/>
  <c r="N72" i="3" s="1"/>
  <c r="O72" i="3" s="1"/>
  <c r="H72" i="3"/>
  <c r="M71" i="3"/>
  <c r="H71" i="3"/>
  <c r="N70" i="3"/>
  <c r="M70" i="3"/>
  <c r="H70" i="3"/>
  <c r="L68" i="3"/>
  <c r="M68" i="3" s="1"/>
  <c r="N68" i="3" s="1"/>
  <c r="H68" i="3"/>
  <c r="G68" i="3"/>
  <c r="F68" i="3"/>
  <c r="P67" i="3"/>
  <c r="O67" i="3"/>
  <c r="M67" i="3"/>
  <c r="N67" i="3" s="1"/>
  <c r="H67" i="3"/>
  <c r="N66" i="3"/>
  <c r="M66" i="3"/>
  <c r="H66" i="3"/>
  <c r="N65" i="3"/>
  <c r="M65" i="3"/>
  <c r="H65" i="3"/>
  <c r="O64" i="3"/>
  <c r="N64" i="3"/>
  <c r="M64" i="3"/>
  <c r="H64" i="3"/>
  <c r="P64" i="3" s="1"/>
  <c r="P63" i="3"/>
  <c r="M63" i="3"/>
  <c r="N63" i="3" s="1"/>
  <c r="H63" i="3"/>
  <c r="O63" i="3" s="1"/>
  <c r="P62" i="3"/>
  <c r="N62" i="3"/>
  <c r="M62" i="3"/>
  <c r="H62" i="3"/>
  <c r="O61" i="3"/>
  <c r="N61" i="3"/>
  <c r="P61" i="3" s="1"/>
  <c r="M61" i="3"/>
  <c r="H61" i="3"/>
  <c r="P60" i="3"/>
  <c r="N60" i="3"/>
  <c r="M60" i="3"/>
  <c r="H60" i="3"/>
  <c r="O60" i="3" s="1"/>
  <c r="M59" i="3"/>
  <c r="N59" i="3" s="1"/>
  <c r="H59" i="3"/>
  <c r="M58" i="3"/>
  <c r="N58" i="3" s="1"/>
  <c r="H58" i="3"/>
  <c r="P58" i="3" s="1"/>
  <c r="O57" i="3"/>
  <c r="M57" i="3"/>
  <c r="N57" i="3" s="1"/>
  <c r="P57" i="3" s="1"/>
  <c r="H57" i="3"/>
  <c r="N56" i="3"/>
  <c r="M56" i="3"/>
  <c r="H56" i="3"/>
  <c r="M55" i="3"/>
  <c r="N55" i="3" s="1"/>
  <c r="H55" i="3"/>
  <c r="M54" i="3"/>
  <c r="N54" i="3" s="1"/>
  <c r="H54" i="3"/>
  <c r="N53" i="3"/>
  <c r="M53" i="3"/>
  <c r="H53" i="3"/>
  <c r="N52" i="3"/>
  <c r="M52" i="3"/>
  <c r="H52" i="3"/>
  <c r="P51" i="3"/>
  <c r="O51" i="3"/>
  <c r="M51" i="3"/>
  <c r="N51" i="3" s="1"/>
  <c r="H51" i="3"/>
  <c r="N50" i="3"/>
  <c r="M50" i="3"/>
  <c r="H50" i="3"/>
  <c r="N48" i="3"/>
  <c r="M48" i="3"/>
  <c r="L48" i="3"/>
  <c r="G48" i="3"/>
  <c r="H48" i="3" s="1"/>
  <c r="F48" i="3"/>
  <c r="M47" i="3"/>
  <c r="N47" i="3" s="1"/>
  <c r="H47" i="3"/>
  <c r="N46" i="3"/>
  <c r="M46" i="3"/>
  <c r="H46" i="3"/>
  <c r="O45" i="3"/>
  <c r="M45" i="3"/>
  <c r="N45" i="3" s="1"/>
  <c r="P45" i="3" s="1"/>
  <c r="H45" i="3"/>
  <c r="M44" i="3"/>
  <c r="N44" i="3" s="1"/>
  <c r="H44" i="3"/>
  <c r="M43" i="3"/>
  <c r="N43" i="3" s="1"/>
  <c r="H43" i="3"/>
  <c r="N42" i="3"/>
  <c r="P42" i="3" s="1"/>
  <c r="M42" i="3"/>
  <c r="H42" i="3"/>
  <c r="P41" i="3"/>
  <c r="O41" i="3"/>
  <c r="M41" i="3"/>
  <c r="N41" i="3" s="1"/>
  <c r="H41" i="3"/>
  <c r="N40" i="3"/>
  <c r="O40" i="3" s="1"/>
  <c r="M40" i="3"/>
  <c r="H40" i="3"/>
  <c r="N39" i="3"/>
  <c r="P39" i="3" s="1"/>
  <c r="M39" i="3"/>
  <c r="H39" i="3"/>
  <c r="O38" i="3"/>
  <c r="N38" i="3"/>
  <c r="M38" i="3"/>
  <c r="H38" i="3"/>
  <c r="P38" i="3" s="1"/>
  <c r="L36" i="3"/>
  <c r="G36" i="3"/>
  <c r="F36" i="3"/>
  <c r="H36" i="3" s="1"/>
  <c r="O35" i="3"/>
  <c r="M35" i="3"/>
  <c r="N35" i="3" s="1"/>
  <c r="H35" i="3"/>
  <c r="P35" i="3" s="1"/>
  <c r="N34" i="3"/>
  <c r="M34" i="3"/>
  <c r="H34" i="3"/>
  <c r="N33" i="3"/>
  <c r="M33" i="3"/>
  <c r="H33" i="3"/>
  <c r="O32" i="3"/>
  <c r="N32" i="3"/>
  <c r="M32" i="3"/>
  <c r="H32" i="3"/>
  <c r="P32" i="3" s="1"/>
  <c r="M31" i="3"/>
  <c r="N31" i="3" s="1"/>
  <c r="H31" i="3"/>
  <c r="M30" i="3"/>
  <c r="N30" i="3" s="1"/>
  <c r="H30" i="3"/>
  <c r="O29" i="3"/>
  <c r="M29" i="3"/>
  <c r="N29" i="3" s="1"/>
  <c r="P29" i="3" s="1"/>
  <c r="H29" i="3"/>
  <c r="N28" i="3"/>
  <c r="M28" i="3"/>
  <c r="H28" i="3"/>
  <c r="M27" i="3"/>
  <c r="N27" i="3" s="1"/>
  <c r="P27" i="3" s="1"/>
  <c r="H27" i="3"/>
  <c r="N26" i="3"/>
  <c r="M26" i="3"/>
  <c r="H26" i="3"/>
  <c r="M25" i="3"/>
  <c r="N25" i="3" s="1"/>
  <c r="H25" i="3"/>
  <c r="L23" i="3"/>
  <c r="G23" i="3"/>
  <c r="H23" i="3" s="1"/>
  <c r="F23" i="3"/>
  <c r="N22" i="3"/>
  <c r="M22" i="3"/>
  <c r="H22" i="3"/>
  <c r="M21" i="3"/>
  <c r="N21" i="3" s="1"/>
  <c r="H21" i="3"/>
  <c r="N20" i="3"/>
  <c r="M20" i="3"/>
  <c r="H20" i="3"/>
  <c r="M19" i="3"/>
  <c r="N19" i="3" s="1"/>
  <c r="H19" i="3"/>
  <c r="O18" i="3"/>
  <c r="N18" i="3"/>
  <c r="P18" i="3" s="1"/>
  <c r="M18" i="3"/>
  <c r="H18" i="3"/>
  <c r="P17" i="3"/>
  <c r="M17" i="3"/>
  <c r="N17" i="3" s="1"/>
  <c r="O17" i="3" s="1"/>
  <c r="H17" i="3"/>
  <c r="M16" i="3"/>
  <c r="N16" i="3" s="1"/>
  <c r="O16" i="3" s="1"/>
  <c r="H16" i="3"/>
  <c r="M15" i="3"/>
  <c r="H15" i="3"/>
  <c r="L13" i="3"/>
  <c r="H13" i="3"/>
  <c r="G13" i="3"/>
  <c r="F13" i="3"/>
  <c r="N12" i="3"/>
  <c r="M12" i="3"/>
  <c r="H12" i="3"/>
  <c r="P11" i="3"/>
  <c r="O11" i="3"/>
  <c r="M11" i="3"/>
  <c r="N11" i="3" s="1"/>
  <c r="H11" i="3"/>
  <c r="N10" i="3"/>
  <c r="M10" i="3"/>
  <c r="H10" i="3"/>
  <c r="N9" i="3"/>
  <c r="M9" i="3"/>
  <c r="H9" i="3"/>
  <c r="O8" i="3"/>
  <c r="N8" i="3"/>
  <c r="M8" i="3"/>
  <c r="H8" i="3"/>
  <c r="P8" i="3" s="1"/>
  <c r="P7" i="3"/>
  <c r="M7" i="3"/>
  <c r="N7" i="3" s="1"/>
  <c r="H7" i="3"/>
  <c r="O7" i="3" s="1"/>
  <c r="P6" i="3"/>
  <c r="N6" i="3"/>
  <c r="M6" i="3"/>
  <c r="H6" i="3"/>
  <c r="O5" i="3"/>
  <c r="N5" i="3"/>
  <c r="P5" i="3" s="1"/>
  <c r="M5" i="3"/>
  <c r="H5" i="3"/>
  <c r="N4" i="3"/>
  <c r="M4" i="3"/>
  <c r="M13" i="3" s="1"/>
  <c r="H4" i="3"/>
  <c r="O4" i="3" s="1"/>
  <c r="G131" i="2"/>
  <c r="H130" i="2"/>
  <c r="H129" i="2"/>
  <c r="F129" i="2"/>
  <c r="F128" i="2"/>
  <c r="H128" i="2" s="1"/>
  <c r="F127" i="2"/>
  <c r="H127" i="2" s="1"/>
  <c r="F126" i="2"/>
  <c r="H126" i="2" s="1"/>
  <c r="F125" i="2"/>
  <c r="H125" i="2" s="1"/>
  <c r="F124" i="2"/>
  <c r="H124" i="2" s="1"/>
  <c r="H123" i="2"/>
  <c r="F123" i="2"/>
  <c r="F122" i="2"/>
  <c r="H122" i="2" s="1"/>
  <c r="H121" i="2"/>
  <c r="H120" i="2"/>
  <c r="F120" i="2"/>
  <c r="F119" i="2"/>
  <c r="H119" i="2" s="1"/>
  <c r="H118" i="2"/>
  <c r="F118" i="2"/>
  <c r="F117" i="2"/>
  <c r="H117" i="2" s="1"/>
  <c r="H116" i="2"/>
  <c r="F116" i="2"/>
  <c r="F115" i="2"/>
  <c r="H115" i="2" s="1"/>
  <c r="H114" i="2"/>
  <c r="F114" i="2"/>
  <c r="F113" i="2"/>
  <c r="H113" i="2" s="1"/>
  <c r="H112" i="2"/>
  <c r="F112" i="2"/>
  <c r="F111" i="2"/>
  <c r="G109" i="2"/>
  <c r="O108" i="2"/>
  <c r="M108" i="2"/>
  <c r="N108" i="2" s="1"/>
  <c r="H108" i="2"/>
  <c r="M107" i="2"/>
  <c r="N107" i="2" s="1"/>
  <c r="H107" i="2"/>
  <c r="L106" i="2"/>
  <c r="M106" i="2" s="1"/>
  <c r="N106" i="2" s="1"/>
  <c r="O106" i="2" s="1"/>
  <c r="H106" i="2"/>
  <c r="N105" i="2"/>
  <c r="O105" i="2" s="1"/>
  <c r="L105" i="2"/>
  <c r="M105" i="2" s="1"/>
  <c r="H105" i="2"/>
  <c r="M104" i="2"/>
  <c r="N104" i="2" s="1"/>
  <c r="O104" i="2" s="1"/>
  <c r="L104" i="2"/>
  <c r="H104" i="2"/>
  <c r="L103" i="2"/>
  <c r="M103" i="2" s="1"/>
  <c r="N103" i="2" s="1"/>
  <c r="O103" i="2" s="1"/>
  <c r="H103" i="2"/>
  <c r="F103" i="2"/>
  <c r="M102" i="2"/>
  <c r="N102" i="2" s="1"/>
  <c r="O102" i="2" s="1"/>
  <c r="H102" i="2"/>
  <c r="L101" i="2"/>
  <c r="M101" i="2" s="1"/>
  <c r="N101" i="2" s="1"/>
  <c r="O101" i="2" s="1"/>
  <c r="H101" i="2"/>
  <c r="M100" i="2"/>
  <c r="N100" i="2" s="1"/>
  <c r="O100" i="2" s="1"/>
  <c r="L100" i="2"/>
  <c r="F100" i="2"/>
  <c r="H100" i="2" s="1"/>
  <c r="M99" i="2"/>
  <c r="N99" i="2" s="1"/>
  <c r="L99" i="2"/>
  <c r="H99" i="2"/>
  <c r="F99" i="2"/>
  <c r="M98" i="2"/>
  <c r="N98" i="2" s="1"/>
  <c r="O98" i="2" s="1"/>
  <c r="L98" i="2"/>
  <c r="H98" i="2"/>
  <c r="F98" i="2"/>
  <c r="M97" i="2"/>
  <c r="N97" i="2" s="1"/>
  <c r="O97" i="2" s="1"/>
  <c r="H97" i="2"/>
  <c r="F97" i="2"/>
  <c r="M96" i="2"/>
  <c r="N96" i="2" s="1"/>
  <c r="O96" i="2" s="1"/>
  <c r="L96" i="2"/>
  <c r="F96" i="2"/>
  <c r="H96" i="2" s="1"/>
  <c r="N95" i="2"/>
  <c r="O95" i="2" s="1"/>
  <c r="M95" i="2"/>
  <c r="F95" i="2"/>
  <c r="H95" i="2" s="1"/>
  <c r="M94" i="2"/>
  <c r="N94" i="2" s="1"/>
  <c r="O94" i="2" s="1"/>
  <c r="L94" i="2"/>
  <c r="H94" i="2"/>
  <c r="F94" i="2"/>
  <c r="O93" i="2"/>
  <c r="M93" i="2"/>
  <c r="N93" i="2" s="1"/>
  <c r="L93" i="2"/>
  <c r="H93" i="2"/>
  <c r="F93" i="2"/>
  <c r="M92" i="2"/>
  <c r="N92" i="2" s="1"/>
  <c r="H92" i="2"/>
  <c r="F92" i="2"/>
  <c r="M91" i="2"/>
  <c r="N91" i="2" s="1"/>
  <c r="O91" i="2" s="1"/>
  <c r="H91" i="2"/>
  <c r="F91" i="2"/>
  <c r="M90" i="2"/>
  <c r="N90" i="2" s="1"/>
  <c r="O90" i="2" s="1"/>
  <c r="L90" i="2"/>
  <c r="F90" i="2"/>
  <c r="H90" i="2" s="1"/>
  <c r="L89" i="2"/>
  <c r="M89" i="2" s="1"/>
  <c r="N89" i="2" s="1"/>
  <c r="O89" i="2" s="1"/>
  <c r="H89" i="2"/>
  <c r="F89" i="2"/>
  <c r="M88" i="2"/>
  <c r="N88" i="2" s="1"/>
  <c r="L88" i="2"/>
  <c r="F88" i="2"/>
  <c r="M87" i="2"/>
  <c r="N87" i="2" s="1"/>
  <c r="O87" i="2" s="1"/>
  <c r="L87" i="2"/>
  <c r="H87" i="2"/>
  <c r="F87" i="2"/>
  <c r="O86" i="2"/>
  <c r="M86" i="2"/>
  <c r="N86" i="2" s="1"/>
  <c r="L86" i="2"/>
  <c r="H86" i="2"/>
  <c r="N85" i="2"/>
  <c r="O85" i="2" s="1"/>
  <c r="L85" i="2"/>
  <c r="M85" i="2" s="1"/>
  <c r="H85" i="2"/>
  <c r="L84" i="2"/>
  <c r="H84" i="2"/>
  <c r="M82" i="2"/>
  <c r="L82" i="2"/>
  <c r="H82" i="2"/>
  <c r="G82" i="2"/>
  <c r="F82" i="2"/>
  <c r="H81" i="2"/>
  <c r="O81" i="2" s="1"/>
  <c r="N80" i="2"/>
  <c r="O80" i="2" s="1"/>
  <c r="M80" i="2"/>
  <c r="H80" i="2"/>
  <c r="N79" i="2"/>
  <c r="O79" i="2" s="1"/>
  <c r="M79" i="2"/>
  <c r="H79" i="2"/>
  <c r="N78" i="2"/>
  <c r="O78" i="2" s="1"/>
  <c r="M78" i="2"/>
  <c r="H78" i="2"/>
  <c r="N77" i="2"/>
  <c r="O77" i="2" s="1"/>
  <c r="M77" i="2"/>
  <c r="H77" i="2"/>
  <c r="N76" i="2"/>
  <c r="O76" i="2" s="1"/>
  <c r="M76" i="2"/>
  <c r="H76" i="2"/>
  <c r="N75" i="2"/>
  <c r="O75" i="2" s="1"/>
  <c r="M75" i="2"/>
  <c r="H75" i="2"/>
  <c r="N74" i="2"/>
  <c r="O74" i="2" s="1"/>
  <c r="M74" i="2"/>
  <c r="H74" i="2"/>
  <c r="N73" i="2"/>
  <c r="O73" i="2" s="1"/>
  <c r="M73" i="2"/>
  <c r="H73" i="2"/>
  <c r="N72" i="2"/>
  <c r="O72" i="2" s="1"/>
  <c r="M72" i="2"/>
  <c r="H72" i="2"/>
  <c r="N71" i="2"/>
  <c r="O71" i="2" s="1"/>
  <c r="M71" i="2"/>
  <c r="H71" i="2"/>
  <c r="N70" i="2"/>
  <c r="O70" i="2" s="1"/>
  <c r="M70" i="2"/>
  <c r="H70" i="2"/>
  <c r="N69" i="2"/>
  <c r="O69" i="2" s="1"/>
  <c r="M69" i="2"/>
  <c r="H69" i="2"/>
  <c r="M67" i="2"/>
  <c r="N67" i="2" s="1"/>
  <c r="L67" i="2"/>
  <c r="G67" i="2"/>
  <c r="F67" i="2"/>
  <c r="N66" i="2"/>
  <c r="M66" i="2"/>
  <c r="H66" i="2"/>
  <c r="N65" i="2"/>
  <c r="O65" i="2" s="1"/>
  <c r="M65" i="2"/>
  <c r="H65" i="2"/>
  <c r="N64" i="2"/>
  <c r="O64" i="2" s="1"/>
  <c r="M64" i="2"/>
  <c r="H64" i="2"/>
  <c r="N63" i="2"/>
  <c r="M63" i="2"/>
  <c r="H63" i="2"/>
  <c r="N62" i="2"/>
  <c r="M62" i="2"/>
  <c r="H62" i="2"/>
  <c r="N61" i="2"/>
  <c r="O61" i="2" s="1"/>
  <c r="M61" i="2"/>
  <c r="H61" i="2"/>
  <c r="N60" i="2"/>
  <c r="O60" i="2" s="1"/>
  <c r="M60" i="2"/>
  <c r="H60" i="2"/>
  <c r="N59" i="2"/>
  <c r="M59" i="2"/>
  <c r="H59" i="2"/>
  <c r="N58" i="2"/>
  <c r="M58" i="2"/>
  <c r="H58" i="2"/>
  <c r="N57" i="2"/>
  <c r="O57" i="2" s="1"/>
  <c r="M57" i="2"/>
  <c r="H57" i="2"/>
  <c r="N56" i="2"/>
  <c r="O56" i="2" s="1"/>
  <c r="M56" i="2"/>
  <c r="H56" i="2"/>
  <c r="N55" i="2"/>
  <c r="M55" i="2"/>
  <c r="H55" i="2"/>
  <c r="N54" i="2"/>
  <c r="M54" i="2"/>
  <c r="H54" i="2"/>
  <c r="N53" i="2"/>
  <c r="O53" i="2" s="1"/>
  <c r="M53" i="2"/>
  <c r="H53" i="2"/>
  <c r="N52" i="2"/>
  <c r="O52" i="2" s="1"/>
  <c r="M52" i="2"/>
  <c r="H52" i="2"/>
  <c r="N51" i="2"/>
  <c r="M51" i="2"/>
  <c r="H51" i="2"/>
  <c r="N50" i="2"/>
  <c r="M50" i="2"/>
  <c r="H50" i="2"/>
  <c r="N49" i="2"/>
  <c r="O49" i="2" s="1"/>
  <c r="M49" i="2"/>
  <c r="H49" i="2"/>
  <c r="L47" i="2"/>
  <c r="M47" i="2" s="1"/>
  <c r="N47" i="2" s="1"/>
  <c r="G47" i="2"/>
  <c r="F47" i="2"/>
  <c r="H47" i="2" s="1"/>
  <c r="O46" i="2"/>
  <c r="N46" i="2"/>
  <c r="M46" i="2"/>
  <c r="H46" i="2"/>
  <c r="O45" i="2"/>
  <c r="N45" i="2"/>
  <c r="M45" i="2"/>
  <c r="H45" i="2"/>
  <c r="O44" i="2"/>
  <c r="N44" i="2"/>
  <c r="M44" i="2"/>
  <c r="H44" i="2"/>
  <c r="O43" i="2"/>
  <c r="N43" i="2"/>
  <c r="M43" i="2"/>
  <c r="H43" i="2"/>
  <c r="O42" i="2"/>
  <c r="N42" i="2"/>
  <c r="M42" i="2"/>
  <c r="H42" i="2"/>
  <c r="O41" i="2"/>
  <c r="N41" i="2"/>
  <c r="M41" i="2"/>
  <c r="H41" i="2"/>
  <c r="O40" i="2"/>
  <c r="N40" i="2"/>
  <c r="M40" i="2"/>
  <c r="H40" i="2"/>
  <c r="O39" i="2"/>
  <c r="N39" i="2"/>
  <c r="M39" i="2"/>
  <c r="H39" i="2"/>
  <c r="O38" i="2"/>
  <c r="N38" i="2"/>
  <c r="M38" i="2"/>
  <c r="H38" i="2"/>
  <c r="O37" i="2"/>
  <c r="N37" i="2"/>
  <c r="M37" i="2"/>
  <c r="H37" i="2"/>
  <c r="P35" i="2"/>
  <c r="M35" i="2"/>
  <c r="L35" i="2"/>
  <c r="H35" i="2"/>
  <c r="G35" i="2"/>
  <c r="F35" i="2"/>
  <c r="N34" i="2"/>
  <c r="O34" i="2" s="1"/>
  <c r="M34" i="2"/>
  <c r="H34" i="2"/>
  <c r="N33" i="2"/>
  <c r="O33" i="2" s="1"/>
  <c r="M33" i="2"/>
  <c r="H33" i="2"/>
  <c r="N32" i="2"/>
  <c r="O32" i="2" s="1"/>
  <c r="M32" i="2"/>
  <c r="H32" i="2"/>
  <c r="N31" i="2"/>
  <c r="O31" i="2" s="1"/>
  <c r="M31" i="2"/>
  <c r="H31" i="2"/>
  <c r="N30" i="2"/>
  <c r="O30" i="2" s="1"/>
  <c r="M30" i="2"/>
  <c r="H30" i="2"/>
  <c r="N29" i="2"/>
  <c r="O29" i="2" s="1"/>
  <c r="M29" i="2"/>
  <c r="H29" i="2"/>
  <c r="N28" i="2"/>
  <c r="O28" i="2" s="1"/>
  <c r="M28" i="2"/>
  <c r="H28" i="2"/>
  <c r="N27" i="2"/>
  <c r="O27" i="2" s="1"/>
  <c r="M27" i="2"/>
  <c r="H27" i="2"/>
  <c r="N26" i="2"/>
  <c r="O26" i="2" s="1"/>
  <c r="M26" i="2"/>
  <c r="H26" i="2"/>
  <c r="N25" i="2"/>
  <c r="O25" i="2" s="1"/>
  <c r="M25" i="2"/>
  <c r="H25" i="2"/>
  <c r="N24" i="2"/>
  <c r="N35" i="2" s="1"/>
  <c r="M24" i="2"/>
  <c r="H24" i="2"/>
  <c r="M22" i="2"/>
  <c r="L22" i="2"/>
  <c r="H22" i="2"/>
  <c r="G22" i="2"/>
  <c r="F22" i="2"/>
  <c r="N21" i="2"/>
  <c r="O21" i="2" s="1"/>
  <c r="M21" i="2"/>
  <c r="H21" i="2"/>
  <c r="N20" i="2"/>
  <c r="O20" i="2" s="1"/>
  <c r="M20" i="2"/>
  <c r="H20" i="2"/>
  <c r="N19" i="2"/>
  <c r="O19" i="2" s="1"/>
  <c r="M19" i="2"/>
  <c r="H19" i="2"/>
  <c r="N18" i="2"/>
  <c r="O18" i="2" s="1"/>
  <c r="M18" i="2"/>
  <c r="H18" i="2"/>
  <c r="N17" i="2"/>
  <c r="O17" i="2" s="1"/>
  <c r="M17" i="2"/>
  <c r="H17" i="2"/>
  <c r="N16" i="2"/>
  <c r="O16" i="2" s="1"/>
  <c r="M16" i="2"/>
  <c r="H16" i="2"/>
  <c r="N15" i="2"/>
  <c r="O15" i="2" s="1"/>
  <c r="M15" i="2"/>
  <c r="H15" i="2"/>
  <c r="N14" i="2"/>
  <c r="M14" i="2"/>
  <c r="H14" i="2"/>
  <c r="M12" i="2"/>
  <c r="L12" i="2"/>
  <c r="G12" i="2"/>
  <c r="F12" i="2"/>
  <c r="H12" i="2" s="1"/>
  <c r="N11" i="2"/>
  <c r="M11" i="2"/>
  <c r="H11" i="2"/>
  <c r="N10" i="2"/>
  <c r="O10" i="2" s="1"/>
  <c r="M10" i="2"/>
  <c r="H10" i="2"/>
  <c r="N9" i="2"/>
  <c r="O9" i="2" s="1"/>
  <c r="M9" i="2"/>
  <c r="H9" i="2"/>
  <c r="N8" i="2"/>
  <c r="M8" i="2"/>
  <c r="H8" i="2"/>
  <c r="N7" i="2"/>
  <c r="M7" i="2"/>
  <c r="H7" i="2"/>
  <c r="N6" i="2"/>
  <c r="O6" i="2" s="1"/>
  <c r="M6" i="2"/>
  <c r="H6" i="2"/>
  <c r="N5" i="2"/>
  <c r="O5" i="2" s="1"/>
  <c r="M5" i="2"/>
  <c r="H5" i="2"/>
  <c r="N4" i="2"/>
  <c r="M4" i="2"/>
  <c r="H4" i="2"/>
  <c r="N3" i="2"/>
  <c r="N12" i="2" s="1"/>
  <c r="M3" i="2"/>
  <c r="H3" i="2"/>
  <c r="P47" i="2" l="1"/>
  <c r="O47" i="2"/>
  <c r="O13" i="3"/>
  <c r="O50" i="3"/>
  <c r="P50" i="3"/>
  <c r="O76" i="3"/>
  <c r="P76" i="3"/>
  <c r="O92" i="3"/>
  <c r="P92" i="3"/>
  <c r="L109" i="2"/>
  <c r="P9" i="3"/>
  <c r="N13" i="3"/>
  <c r="P13" i="3" s="1"/>
  <c r="O9" i="3"/>
  <c r="O30" i="3"/>
  <c r="P30" i="3"/>
  <c r="P48" i="3"/>
  <c r="O48" i="3"/>
  <c r="O56" i="3"/>
  <c r="P56" i="3"/>
  <c r="O66" i="3"/>
  <c r="P66" i="3"/>
  <c r="P93" i="3"/>
  <c r="O93" i="3"/>
  <c r="O107" i="3"/>
  <c r="P107" i="3"/>
  <c r="O10" i="3"/>
  <c r="P10" i="3"/>
  <c r="P47" i="3"/>
  <c r="O47" i="3"/>
  <c r="O95" i="3"/>
  <c r="P95" i="3"/>
  <c r="H67" i="2"/>
  <c r="O67" i="2" s="1"/>
  <c r="O51" i="2"/>
  <c r="O55" i="2"/>
  <c r="O59" i="2"/>
  <c r="O63" i="2"/>
  <c r="M84" i="2"/>
  <c r="O99" i="2"/>
  <c r="P16" i="3"/>
  <c r="P43" i="3"/>
  <c r="O43" i="3"/>
  <c r="P53" i="3"/>
  <c r="O53" i="3"/>
  <c r="P55" i="3"/>
  <c r="O55" i="3"/>
  <c r="P65" i="3"/>
  <c r="O65" i="3"/>
  <c r="N71" i="3"/>
  <c r="M83" i="3"/>
  <c r="O80" i="3"/>
  <c r="P80" i="3"/>
  <c r="O86" i="3"/>
  <c r="P86" i="3"/>
  <c r="O89" i="3"/>
  <c r="P89" i="3"/>
  <c r="P94" i="3"/>
  <c r="O94" i="3"/>
  <c r="O109" i="3"/>
  <c r="P109" i="3"/>
  <c r="P21" i="3"/>
  <c r="O21" i="3"/>
  <c r="O44" i="3"/>
  <c r="P44" i="3"/>
  <c r="P87" i="3"/>
  <c r="O87" i="3"/>
  <c r="O4" i="2"/>
  <c r="O8" i="2"/>
  <c r="P12" i="2"/>
  <c r="O7" i="2"/>
  <c r="O11" i="2"/>
  <c r="N22" i="2"/>
  <c r="O14" i="2"/>
  <c r="O24" i="2"/>
  <c r="O35" i="2" s="1"/>
  <c r="O50" i="2"/>
  <c r="O54" i="2"/>
  <c r="O58" i="2"/>
  <c r="O62" i="2"/>
  <c r="O66" i="2"/>
  <c r="P67" i="2"/>
  <c r="N82" i="2"/>
  <c r="O92" i="2"/>
  <c r="P4" i="3"/>
  <c r="P12" i="3"/>
  <c r="O12" i="3"/>
  <c r="P19" i="3"/>
  <c r="O19" i="3"/>
  <c r="O26" i="3"/>
  <c r="P26" i="3"/>
  <c r="P52" i="3"/>
  <c r="O52" i="3"/>
  <c r="P108" i="3"/>
  <c r="O108" i="3"/>
  <c r="O107" i="2"/>
  <c r="F131" i="2"/>
  <c r="H131" i="2" s="1"/>
  <c r="N36" i="3"/>
  <c r="P36" i="3" s="1"/>
  <c r="P25" i="3"/>
  <c r="O25" i="3"/>
  <c r="O34" i="3"/>
  <c r="P34" i="3"/>
  <c r="M36" i="3"/>
  <c r="O59" i="3"/>
  <c r="P59" i="3"/>
  <c r="P68" i="3"/>
  <c r="N83" i="3"/>
  <c r="O70" i="3"/>
  <c r="P75" i="3"/>
  <c r="O75" i="3"/>
  <c r="P88" i="3"/>
  <c r="O88" i="3"/>
  <c r="P91" i="3"/>
  <c r="O91" i="3"/>
  <c r="O100" i="3"/>
  <c r="P100" i="3"/>
  <c r="F132" i="3"/>
  <c r="H132" i="3" s="1"/>
  <c r="F109" i="2"/>
  <c r="H88" i="2"/>
  <c r="O88" i="2" s="1"/>
  <c r="H111" i="2"/>
  <c r="M23" i="3"/>
  <c r="O20" i="3"/>
  <c r="P20" i="3"/>
  <c r="O28" i="3"/>
  <c r="O31" i="3"/>
  <c r="P33" i="3"/>
  <c r="O33" i="3"/>
  <c r="O54" i="3"/>
  <c r="P54" i="3"/>
  <c r="O68" i="3"/>
  <c r="P70" i="3"/>
  <c r="O78" i="3"/>
  <c r="O81" i="3"/>
  <c r="O90" i="3"/>
  <c r="O99" i="3"/>
  <c r="O102" i="3"/>
  <c r="O103" i="3"/>
  <c r="O3" i="2"/>
  <c r="O12" i="2" s="1"/>
  <c r="H109" i="2"/>
  <c r="O6" i="3"/>
  <c r="N15" i="3"/>
  <c r="O22" i="3"/>
  <c r="P22" i="3"/>
  <c r="O27" i="3"/>
  <c r="P28" i="3"/>
  <c r="P31" i="3"/>
  <c r="O39" i="3"/>
  <c r="P40" i="3"/>
  <c r="O42" i="3"/>
  <c r="P46" i="3"/>
  <c r="O46" i="3"/>
  <c r="H83" i="3"/>
  <c r="P73" i="3"/>
  <c r="O77" i="3"/>
  <c r="P78" i="3"/>
  <c r="P81" i="3"/>
  <c r="H110" i="3"/>
  <c r="P97" i="3"/>
  <c r="O101" i="3"/>
  <c r="P101" i="3"/>
  <c r="P104" i="3"/>
  <c r="P105" i="3"/>
  <c r="O106" i="3"/>
  <c r="O58" i="3"/>
  <c r="O62" i="3"/>
  <c r="M85" i="3"/>
  <c r="L110" i="3"/>
  <c r="F110" i="3"/>
  <c r="P98" i="3"/>
  <c r="M110" i="3" l="1"/>
  <c r="N85" i="3"/>
  <c r="P22" i="2"/>
  <c r="O22" i="2"/>
  <c r="P15" i="3"/>
  <c r="N23" i="3"/>
  <c r="O15" i="3"/>
  <c r="O36" i="3"/>
  <c r="N84" i="2"/>
  <c r="M109" i="2"/>
  <c r="O83" i="3"/>
  <c r="P83" i="3"/>
  <c r="P82" i="2"/>
  <c r="O82" i="2"/>
  <c r="P71" i="3"/>
  <c r="O71" i="3"/>
  <c r="P23" i="3" l="1"/>
  <c r="O23" i="3"/>
  <c r="N110" i="3"/>
  <c r="P110" i="3" s="1"/>
  <c r="P85" i="3"/>
  <c r="O85" i="3"/>
  <c r="O110" i="3" s="1"/>
  <c r="N109" i="2"/>
  <c r="P109" i="2" s="1"/>
  <c r="O84" i="2"/>
  <c r="O109" i="2" s="1"/>
</calcChain>
</file>

<file path=xl/sharedStrings.xml><?xml version="1.0" encoding="utf-8"?>
<sst xmlns="http://schemas.openxmlformats.org/spreadsheetml/2006/main" count="1365" uniqueCount="250">
  <si>
    <t>Table 1</t>
  </si>
  <si>
    <t>Sire</t>
  </si>
  <si>
    <t>Dam</t>
  </si>
  <si>
    <t>Sale</t>
  </si>
  <si>
    <t>Purchase Price</t>
  </si>
  <si>
    <t>Currency</t>
  </si>
  <si>
    <t>£</t>
  </si>
  <si>
    <t>Keep Costs</t>
  </si>
  <si>
    <t>Total Cost (£)</t>
  </si>
  <si>
    <t>Sale Price</t>
  </si>
  <si>
    <t>Less auction Commission @ 5%</t>
  </si>
  <si>
    <t>Less Sales Commission  @ 3%</t>
  </si>
  <si>
    <t>Net profit</t>
  </si>
  <si>
    <t>ROI</t>
  </si>
  <si>
    <t>2011-12</t>
  </si>
  <si>
    <t>Lawman</t>
  </si>
  <si>
    <t>Dawn Raid</t>
  </si>
  <si>
    <t>Goffs</t>
  </si>
  <si>
    <t>Euro</t>
  </si>
  <si>
    <t>Tattersalls Bk2</t>
  </si>
  <si>
    <t>Guineas</t>
  </si>
  <si>
    <t>Royal Applause</t>
  </si>
  <si>
    <t>Wars</t>
  </si>
  <si>
    <t>Tattersalls</t>
  </si>
  <si>
    <t>Mount Nelson</t>
  </si>
  <si>
    <t>Maid For Winning</t>
  </si>
  <si>
    <t>Halling</t>
  </si>
  <si>
    <t>Anamilina</t>
  </si>
  <si>
    <t>Art Connoisseur</t>
  </si>
  <si>
    <t>A L'Aube</t>
  </si>
  <si>
    <t>Compton Place</t>
  </si>
  <si>
    <t>Black Tribal</t>
  </si>
  <si>
    <t>Donny</t>
  </si>
  <si>
    <t>Pounds</t>
  </si>
  <si>
    <t>Dubawi</t>
  </si>
  <si>
    <t>Easy To Love</t>
  </si>
  <si>
    <t>Sinndar</t>
  </si>
  <si>
    <t>Tropical Barth</t>
  </si>
  <si>
    <t>Arqana</t>
  </si>
  <si>
    <t>Aqlaam</t>
  </si>
  <si>
    <t>Sirena</t>
  </si>
  <si>
    <t>EURO - GBP @ 0.85</t>
  </si>
  <si>
    <t>2012-13</t>
  </si>
  <si>
    <t>Arcano</t>
  </si>
  <si>
    <t>Mooretown Lady</t>
  </si>
  <si>
    <t>Danehill Dancer</t>
  </si>
  <si>
    <t>Mystery Ocean</t>
  </si>
  <si>
    <t>Making Waves</t>
  </si>
  <si>
    <t>Montjeu</t>
  </si>
  <si>
    <t>Arbella</t>
  </si>
  <si>
    <t>Tattersalls Bk1</t>
  </si>
  <si>
    <t>Porthcawl</t>
  </si>
  <si>
    <t>Monsieur Bond</t>
  </si>
  <si>
    <t>Oke Bay</t>
  </si>
  <si>
    <t>Fairyhouse</t>
  </si>
  <si>
    <t>Verglas</t>
  </si>
  <si>
    <t>Fearn Royal</t>
  </si>
  <si>
    <t>Alfred Nobel</t>
  </si>
  <si>
    <t>Indian Bounty</t>
  </si>
  <si>
    <t>Tattersalls Bk3</t>
  </si>
  <si>
    <t>EURO - GBP @ 0.81</t>
  </si>
  <si>
    <t>2013-14</t>
  </si>
  <si>
    <t>Sea The Stars</t>
  </si>
  <si>
    <t>Alix Road</t>
  </si>
  <si>
    <t>Arqana Aug</t>
  </si>
  <si>
    <t>Iffraaj</t>
  </si>
  <si>
    <t>Mujarah</t>
  </si>
  <si>
    <t>Raven's Pass</t>
  </si>
  <si>
    <t>Red Intrigue</t>
  </si>
  <si>
    <t>Big Bad Bob</t>
  </si>
  <si>
    <t>Special Cause</t>
  </si>
  <si>
    <t>Kyllachy</t>
  </si>
  <si>
    <t>Cardrona</t>
  </si>
  <si>
    <t>Rip Van Winkle</t>
  </si>
  <si>
    <t>Compulsive Quality</t>
  </si>
  <si>
    <t>Paco Boy</t>
  </si>
  <si>
    <t>Yacht Woman</t>
  </si>
  <si>
    <t>Fast Company</t>
  </si>
  <si>
    <t>Lindoras Grace</t>
  </si>
  <si>
    <t>Lope De Vega</t>
  </si>
  <si>
    <t>Atlanda</t>
  </si>
  <si>
    <t>Dandy Man</t>
  </si>
  <si>
    <t>Romarca</t>
  </si>
  <si>
    <t>Roderic O' Connor</t>
  </si>
  <si>
    <t>Fly By Magic</t>
  </si>
  <si>
    <t>EURO - GBP @ 0.83</t>
  </si>
  <si>
    <t>EURO - GBP @ 0.79</t>
  </si>
  <si>
    <t>2014-15</t>
  </si>
  <si>
    <t>Born To Sea</t>
  </si>
  <si>
    <t>Tara's Wells</t>
  </si>
  <si>
    <t>Casamento</t>
  </si>
  <si>
    <t>Glyndebourne</t>
  </si>
  <si>
    <t>Clodovil</t>
  </si>
  <si>
    <t>Fact</t>
  </si>
  <si>
    <t>Khyber Knight</t>
  </si>
  <si>
    <t>Delegator</t>
  </si>
  <si>
    <t>Page</t>
  </si>
  <si>
    <t>Dragon Pulse</t>
  </si>
  <si>
    <t>Belle Watling</t>
  </si>
  <si>
    <t>Excelebration</t>
  </si>
  <si>
    <t>Nigh</t>
  </si>
  <si>
    <t>Kodiac</t>
  </si>
  <si>
    <t>Trombe</t>
  </si>
  <si>
    <t>Lope de Vega</t>
  </si>
  <si>
    <t>Two Sets To Love</t>
  </si>
  <si>
    <t>Fine Lady</t>
  </si>
  <si>
    <t>EURO - GBP @ 0.8</t>
  </si>
  <si>
    <t>EURO - GBP @ 0.74</t>
  </si>
  <si>
    <t>2015-16</t>
  </si>
  <si>
    <t>Zoffany</t>
  </si>
  <si>
    <t>Senderlea</t>
  </si>
  <si>
    <t>Bit By Bit</t>
  </si>
  <si>
    <t>Dark Angel</t>
  </si>
  <si>
    <t>Trip To The Moon</t>
  </si>
  <si>
    <t>Hellvelyn</t>
  </si>
  <si>
    <t>Dash Of Lime</t>
  </si>
  <si>
    <t>Sir Percy</t>
  </si>
  <si>
    <t>Emerald Sea</t>
  </si>
  <si>
    <t>Havana Gold</t>
  </si>
  <si>
    <t>Ares Choix</t>
  </si>
  <si>
    <t>Lonhro</t>
  </si>
  <si>
    <t>Peinture Ancienne</t>
  </si>
  <si>
    <t xml:space="preserve">Kentucky </t>
  </si>
  <si>
    <t>Dollars (@ 0.66)</t>
  </si>
  <si>
    <t xml:space="preserve">Orby </t>
  </si>
  <si>
    <t>Invincible Spirit</t>
  </si>
  <si>
    <t>Dutch Diamond</t>
  </si>
  <si>
    <t>Teofilo</t>
  </si>
  <si>
    <t>Mayonga</t>
  </si>
  <si>
    <t>Dawn Approach</t>
  </si>
  <si>
    <t>Anna's Rock</t>
  </si>
  <si>
    <t>Dutch Art</t>
  </si>
  <si>
    <t>Albisola</t>
  </si>
  <si>
    <t>Far Away Eyes</t>
  </si>
  <si>
    <t>Holy Roman Emperor</t>
  </si>
  <si>
    <t>Ballymore Lady</t>
  </si>
  <si>
    <t>Belle Allemande</t>
  </si>
  <si>
    <t>Mastercraftsman</t>
  </si>
  <si>
    <t>Bertie's Best</t>
  </si>
  <si>
    <t>Fand</t>
  </si>
  <si>
    <t>Redstone Dancer</t>
  </si>
  <si>
    <t>Chocolate Mauk</t>
  </si>
  <si>
    <t>EURO - GBP @ 0.7</t>
  </si>
  <si>
    <t>EURO - GBP @ 0.86</t>
  </si>
  <si>
    <t>2016-17</t>
  </si>
  <si>
    <t>Littlepromisedland</t>
  </si>
  <si>
    <t>Euros</t>
  </si>
  <si>
    <t>Tagula</t>
  </si>
  <si>
    <t>Weekend Lady</t>
  </si>
  <si>
    <t>Goffs Feb</t>
  </si>
  <si>
    <t>Ruler Of The World</t>
  </si>
  <si>
    <t>Spate</t>
  </si>
  <si>
    <t>Exceed And Excel</t>
  </si>
  <si>
    <t>Burlesque Star</t>
  </si>
  <si>
    <t>Showcasing</t>
  </si>
  <si>
    <t>Makaaseb</t>
  </si>
  <si>
    <t>Goffs Orby</t>
  </si>
  <si>
    <t>Sea The Moon</t>
  </si>
  <si>
    <t>Having A Blast</t>
  </si>
  <si>
    <t>Le Havre</t>
  </si>
  <si>
    <t>Mishhar</t>
  </si>
  <si>
    <t>Sun Seeker</t>
  </si>
  <si>
    <t>Toronado</t>
  </si>
  <si>
    <t>Gaiete</t>
  </si>
  <si>
    <t>Wootton Bassett</t>
  </si>
  <si>
    <t>Pasba</t>
  </si>
  <si>
    <t>No Nay Never</t>
  </si>
  <si>
    <t>Always A Way</t>
  </si>
  <si>
    <t>Xtention</t>
  </si>
  <si>
    <t>Subtle Affair</t>
  </si>
  <si>
    <t xml:space="preserve">Goffs </t>
  </si>
  <si>
    <t>Siyouni</t>
  </si>
  <si>
    <t>Late Night</t>
  </si>
  <si>
    <t>Privately</t>
  </si>
  <si>
    <t>EURO - GBP @ 0.84</t>
  </si>
  <si>
    <t>EURO - GBP @ 0.88</t>
  </si>
  <si>
    <t>2017-18</t>
  </si>
  <si>
    <t>Kitten's Joy</t>
  </si>
  <si>
    <t>Save Our Oceans</t>
  </si>
  <si>
    <t>Dollars (@ 0.76)</t>
  </si>
  <si>
    <t>Hot Streak</t>
  </si>
  <si>
    <t>Bossanova Lady</t>
  </si>
  <si>
    <t>Ghostflower</t>
  </si>
  <si>
    <t>Night Of Thunder</t>
  </si>
  <si>
    <t>Sparkling Smile</t>
  </si>
  <si>
    <t>Make Believe</t>
  </si>
  <si>
    <t>Lady Shanghai</t>
  </si>
  <si>
    <t>Bated Breath</t>
  </si>
  <si>
    <t>Modesty's Way</t>
  </si>
  <si>
    <t>Time Over</t>
  </si>
  <si>
    <t>Capella Sansevero</t>
  </si>
  <si>
    <t>Almatlaie</t>
  </si>
  <si>
    <t>Camacho</t>
  </si>
  <si>
    <t>Hawaajib</t>
  </si>
  <si>
    <t>Ivawood</t>
  </si>
  <si>
    <t>Highland Miss</t>
  </si>
  <si>
    <t>Monicalew</t>
  </si>
  <si>
    <t>My Sweet Georgia</t>
  </si>
  <si>
    <t>San Macchia</t>
  </si>
  <si>
    <t>Gale Force Ten</t>
  </si>
  <si>
    <t>Groupetime</t>
  </si>
  <si>
    <t>Dhuma</t>
  </si>
  <si>
    <t>Minionette</t>
  </si>
  <si>
    <t>Glamorous</t>
  </si>
  <si>
    <t>Cape Joy</t>
  </si>
  <si>
    <t>Fountain Of Youth</t>
  </si>
  <si>
    <t>Catmint</t>
  </si>
  <si>
    <t>Hallowed Crown</t>
  </si>
  <si>
    <t>Perfect Fun</t>
  </si>
  <si>
    <t>Interim Payment</t>
  </si>
  <si>
    <t>Royal Warranty</t>
  </si>
  <si>
    <t>Tattersalls Feb</t>
  </si>
  <si>
    <t>Night of Thunder</t>
  </si>
  <si>
    <t>Travel</t>
  </si>
  <si>
    <t>Craven</t>
  </si>
  <si>
    <t>Nidhaal</t>
  </si>
  <si>
    <t>Donny Breeze</t>
  </si>
  <si>
    <t>EURO - GBP @ 0.89</t>
  </si>
  <si>
    <t>2018-19</t>
  </si>
  <si>
    <t>Frankel</t>
  </si>
  <si>
    <t>Restiana</t>
  </si>
  <si>
    <t>Belardo</t>
  </si>
  <si>
    <t>Media Day</t>
  </si>
  <si>
    <t>Misty Night</t>
  </si>
  <si>
    <t>Awtaad</t>
  </si>
  <si>
    <t>Kanes Pass</t>
  </si>
  <si>
    <t>Shared Humor</t>
  </si>
  <si>
    <t>Markaz</t>
  </si>
  <si>
    <t>Whisper Dance</t>
  </si>
  <si>
    <t>Arpege</t>
  </si>
  <si>
    <t>Easy Times</t>
  </si>
  <si>
    <t>Horse Sense</t>
  </si>
  <si>
    <t>Magical Fire</t>
  </si>
  <si>
    <t xml:space="preserve">Speightstown </t>
  </si>
  <si>
    <t>Lookalike</t>
  </si>
  <si>
    <t>Dollar @ 0.78</t>
  </si>
  <si>
    <t xml:space="preserve">Belardo </t>
  </si>
  <si>
    <t>Vandergirl</t>
  </si>
  <si>
    <t>The Last Lion</t>
  </si>
  <si>
    <t>Fifth Wonder</t>
  </si>
  <si>
    <t>Pearl Secret</t>
  </si>
  <si>
    <t>Ermine &amp; Velvet</t>
  </si>
  <si>
    <t>Thousandkissesdeep</t>
  </si>
  <si>
    <t>Charm Spirit</t>
  </si>
  <si>
    <t>Holy Moly</t>
  </si>
  <si>
    <t>Starspangledbanner</t>
  </si>
  <si>
    <t>Shirley Blade</t>
  </si>
  <si>
    <t>Adaay</t>
  </si>
  <si>
    <t>Place In My Heart</t>
  </si>
  <si>
    <t>Takaliyda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</si>
</sst>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#"/>
    <numFmt numFmtId="165" formatCode="#,##0%"/>
    <numFmt numFmtId="166" formatCode="#,##0.0"/>
    <numFmt numFmtId="167" formatCode="#,##0.0###"/>
  </numFmts>
  <fonts count="4" x14ac:knownFonts="1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sz val="10"/>
      <color indexed="1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14"/>
      </bottom>
      <diagonal/>
    </border>
    <border>
      <left/>
      <right/>
      <top/>
      <bottom style="thin">
        <color indexed="15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5"/>
      </top>
      <bottom/>
      <diagonal/>
    </border>
    <border>
      <left/>
      <right style="thin">
        <color indexed="14"/>
      </right>
      <top style="thin">
        <color indexed="15"/>
      </top>
      <bottom/>
      <diagonal/>
    </border>
    <border>
      <left/>
      <right/>
      <top style="thin">
        <color indexed="15"/>
      </top>
      <bottom/>
      <diagonal/>
    </border>
    <border>
      <left/>
      <right style="thin">
        <color indexed="16"/>
      </right>
      <top style="thin">
        <color indexed="15"/>
      </top>
      <bottom/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/>
      <right/>
      <top/>
      <bottom/>
      <diagonal/>
    </border>
    <border>
      <left/>
      <right style="thin">
        <color indexed="16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14"/>
      </left>
      <right style="thin">
        <color indexed="14"/>
      </right>
      <top/>
      <bottom/>
      <diagonal/>
    </border>
    <border>
      <left style="thin">
        <color indexed="14"/>
      </left>
      <right/>
      <top style="thin">
        <color indexed="14"/>
      </top>
      <bottom/>
      <diagonal/>
    </border>
    <border>
      <left style="thin">
        <color indexed="14"/>
      </left>
      <right/>
      <top/>
      <bottom style="thin">
        <color indexed="16"/>
      </bottom>
      <diagonal/>
    </border>
    <border>
      <left/>
      <right style="thin">
        <color indexed="14"/>
      </right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4"/>
      </bottom>
      <diagonal/>
    </border>
    <border>
      <left/>
      <right style="thin">
        <color indexed="16"/>
      </right>
      <top/>
      <bottom style="thin">
        <color indexed="15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6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2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0" fillId="3" borderId="3" xfId="0" applyNumberFormat="1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49" fontId="0" fillId="4" borderId="3" xfId="0" applyNumberFormat="1" applyFont="1" applyFill="1" applyBorder="1" applyAlignment="1">
      <alignment vertical="top" wrapText="1"/>
    </xf>
    <xf numFmtId="3" fontId="0" fillId="4" borderId="8" xfId="0" applyNumberFormat="1" applyFont="1" applyFill="1" applyBorder="1" applyAlignment="1">
      <alignment vertical="top" wrapText="1"/>
    </xf>
    <xf numFmtId="49" fontId="0" fillId="4" borderId="9" xfId="0" applyNumberFormat="1" applyFont="1" applyFill="1" applyBorder="1" applyAlignment="1">
      <alignment vertical="top" wrapText="1"/>
    </xf>
    <xf numFmtId="3" fontId="0" fillId="4" borderId="3" xfId="0" applyNumberFormat="1" applyFont="1" applyFill="1" applyBorder="1" applyAlignment="1">
      <alignment vertical="top" wrapText="1"/>
    </xf>
    <xf numFmtId="49" fontId="0" fillId="4" borderId="10" xfId="0" applyNumberFormat="1" applyFont="1" applyFill="1" applyBorder="1" applyAlignment="1">
      <alignment vertical="top" wrapText="1"/>
    </xf>
    <xf numFmtId="3" fontId="0" fillId="4" borderId="10" xfId="0" applyNumberFormat="1" applyFont="1" applyFill="1" applyBorder="1" applyAlignment="1">
      <alignment vertical="top" wrapText="1"/>
    </xf>
    <xf numFmtId="0" fontId="0" fillId="4" borderId="11" xfId="0" applyFont="1" applyFill="1" applyBorder="1" applyAlignment="1">
      <alignment vertical="top" wrapText="1"/>
    </xf>
    <xf numFmtId="3" fontId="0" fillId="3" borderId="8" xfId="0" applyNumberFormat="1" applyFont="1" applyFill="1" applyBorder="1" applyAlignment="1">
      <alignment vertical="top" wrapText="1"/>
    </xf>
    <xf numFmtId="49" fontId="0" fillId="3" borderId="9" xfId="0" applyNumberFormat="1" applyFont="1" applyFill="1" applyBorder="1" applyAlignment="1">
      <alignment vertical="top" wrapText="1"/>
    </xf>
    <xf numFmtId="3" fontId="0" fillId="3" borderId="3" xfId="0" applyNumberFormat="1" applyFont="1" applyFill="1" applyBorder="1" applyAlignment="1">
      <alignment vertical="top" wrapText="1"/>
    </xf>
    <xf numFmtId="49" fontId="0" fillId="3" borderId="10" xfId="0" applyNumberFormat="1" applyFont="1" applyFill="1" applyBorder="1" applyAlignment="1">
      <alignment vertical="top" wrapText="1"/>
    </xf>
    <xf numFmtId="3" fontId="0" fillId="3" borderId="10" xfId="0" applyNumberFormat="1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164" fontId="0" fillId="3" borderId="10" xfId="0" applyNumberFormat="1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165" fontId="0" fillId="3" borderId="11" xfId="0" applyNumberFormat="1" applyFont="1" applyFill="1" applyBorder="1" applyAlignment="1">
      <alignment vertical="top" wrapText="1"/>
    </xf>
    <xf numFmtId="0" fontId="0" fillId="4" borderId="3" xfId="0" applyFont="1" applyFill="1" applyBorder="1" applyAlignment="1">
      <alignment vertical="top" wrapText="1"/>
    </xf>
    <xf numFmtId="0" fontId="0" fillId="4" borderId="8" xfId="0" applyFont="1" applyFill="1" applyBorder="1" applyAlignment="1">
      <alignment vertical="top" wrapText="1"/>
    </xf>
    <xf numFmtId="0" fontId="0" fillId="4" borderId="9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9" fontId="0" fillId="4" borderId="11" xfId="0" applyNumberFormat="1" applyFont="1" applyFill="1" applyBorder="1" applyAlignment="1">
      <alignment vertical="top" wrapText="1"/>
    </xf>
    <xf numFmtId="166" fontId="0" fillId="3" borderId="10" xfId="0" applyNumberFormat="1" applyFont="1" applyFill="1" applyBorder="1" applyAlignment="1">
      <alignment vertical="top" wrapText="1"/>
    </xf>
    <xf numFmtId="166" fontId="0" fillId="4" borderId="10" xfId="0" applyNumberFormat="1" applyFont="1" applyFill="1" applyBorder="1" applyAlignment="1">
      <alignment vertical="top" wrapText="1"/>
    </xf>
    <xf numFmtId="164" fontId="0" fillId="4" borderId="10" xfId="0" applyNumberFormat="1" applyFont="1" applyFill="1" applyBorder="1" applyAlignment="1">
      <alignment vertical="top" wrapText="1"/>
    </xf>
    <xf numFmtId="167" fontId="0" fillId="4" borderId="10" xfId="0" applyNumberFormat="1" applyFont="1" applyFill="1" applyBorder="1" applyAlignment="1">
      <alignment vertical="top" wrapText="1"/>
    </xf>
    <xf numFmtId="167" fontId="0" fillId="3" borderId="10" xfId="0" applyNumberFormat="1" applyFont="1" applyFill="1" applyBorder="1" applyAlignment="1">
      <alignment vertical="top" wrapText="1"/>
    </xf>
    <xf numFmtId="165" fontId="0" fillId="4" borderId="11" xfId="0" applyNumberFormat="1" applyFont="1" applyFill="1" applyBorder="1" applyAlignment="1">
      <alignment vertical="top" wrapText="1"/>
    </xf>
    <xf numFmtId="3" fontId="0" fillId="3" borderId="12" xfId="0" applyNumberFormat="1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3" fontId="0" fillId="3" borderId="14" xfId="0" applyNumberFormat="1" applyFont="1" applyFill="1" applyBorder="1" applyAlignment="1">
      <alignment vertical="top" wrapText="1"/>
    </xf>
    <xf numFmtId="0" fontId="0" fillId="3" borderId="8" xfId="0" applyNumberFormat="1" applyFont="1" applyFill="1" applyBorder="1" applyAlignment="1">
      <alignment vertical="top" wrapText="1"/>
    </xf>
    <xf numFmtId="0" fontId="0" fillId="4" borderId="8" xfId="0" applyNumberFormat="1" applyFont="1" applyFill="1" applyBorder="1" applyAlignment="1">
      <alignment vertical="top" wrapText="1"/>
    </xf>
    <xf numFmtId="0" fontId="0" fillId="3" borderId="10" xfId="0" applyNumberFormat="1" applyFont="1" applyFill="1" applyBorder="1" applyAlignment="1">
      <alignment vertical="top" wrapText="1"/>
    </xf>
    <xf numFmtId="0" fontId="0" fillId="4" borderId="10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4" borderId="15" xfId="0" applyFont="1" applyFill="1" applyBorder="1" applyAlignment="1">
      <alignment vertical="top" wrapText="1"/>
    </xf>
    <xf numFmtId="0" fontId="0" fillId="4" borderId="16" xfId="0" applyFont="1" applyFill="1" applyBorder="1" applyAlignment="1">
      <alignment vertical="top" wrapText="1"/>
    </xf>
    <xf numFmtId="0" fontId="0" fillId="4" borderId="17" xfId="0" applyFont="1" applyFill="1" applyBorder="1" applyAlignment="1">
      <alignment vertical="top" wrapText="1"/>
    </xf>
    <xf numFmtId="165" fontId="0" fillId="4" borderId="18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22" xfId="0" applyNumberFormat="1" applyFont="1" applyFill="1" applyBorder="1" applyAlignment="1">
      <alignment vertical="top" wrapText="1"/>
    </xf>
    <xf numFmtId="49" fontId="2" fillId="2" borderId="23" xfId="0" applyNumberFormat="1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vertical="top" wrapText="1"/>
    </xf>
    <xf numFmtId="49" fontId="3" fillId="3" borderId="3" xfId="0" applyNumberFormat="1" applyFont="1" applyFill="1" applyBorder="1" applyAlignment="1">
      <alignment vertical="top" wrapText="1"/>
    </xf>
    <xf numFmtId="49" fontId="1" fillId="3" borderId="19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919191"/>
      <rgbColor rgb="FFFFFFFF"/>
      <rgbColor rgb="FF406091"/>
      <rgbColor rgb="FFAAAAAA"/>
      <rgbColor rgb="FFEFEEEE"/>
      <rgbColor rgb="FFCC503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31"/>
  <sheetViews>
    <sheetView showGridLines="0" tabSelected="1" topLeftCell="B1" workbookViewId="0"/>
  </sheetViews>
  <sheetFormatPr baseColWidth="10" defaultColWidth="16.33203125" defaultRowHeight="14" customHeight="1" x14ac:dyDescent="0.15"/>
  <cols>
    <col min="1" max="1" width="18.5" style="1" customWidth="1"/>
    <col min="2" max="2" width="18.1640625" style="1" customWidth="1"/>
    <col min="3" max="3" width="9.5" style="1" customWidth="1"/>
    <col min="4" max="4" width="11.33203125" style="1" customWidth="1"/>
    <col min="5" max="5" width="14.1640625" style="1" customWidth="1"/>
    <col min="6" max="6" width="9.1640625" style="1" customWidth="1"/>
    <col min="7" max="7" width="11" style="1" customWidth="1"/>
    <col min="8" max="8" width="14" style="1" customWidth="1"/>
    <col min="9" max="9" width="13.6640625" style="1" customWidth="1"/>
    <col min="10" max="10" width="9.6640625" style="1" customWidth="1"/>
    <col min="11" max="11" width="8.6640625" style="1" customWidth="1"/>
    <col min="12" max="12" width="8.83203125" style="1" customWidth="1"/>
    <col min="13" max="13" width="16.33203125" style="1" customWidth="1"/>
    <col min="14" max="14" width="18.1640625" style="1" customWidth="1"/>
    <col min="15" max="15" width="11.6640625" style="1" customWidth="1"/>
    <col min="16" max="16" width="6.83203125" style="1" customWidth="1"/>
    <col min="17" max="256" width="16.33203125" style="1" customWidth="1"/>
  </cols>
  <sheetData>
    <row r="1" spans="1:16" ht="32.25" customHeight="1" x14ac:dyDescent="0.15">
      <c r="A1" s="2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4" t="s">
        <v>6</v>
      </c>
      <c r="G1" s="2" t="s">
        <v>7</v>
      </c>
      <c r="H1" s="2" t="s">
        <v>8</v>
      </c>
      <c r="I1" s="2" t="s">
        <v>3</v>
      </c>
      <c r="J1" s="3" t="s">
        <v>9</v>
      </c>
      <c r="K1" s="3" t="s">
        <v>5</v>
      </c>
      <c r="L1" s="5" t="s">
        <v>6</v>
      </c>
      <c r="M1" s="3" t="s">
        <v>10</v>
      </c>
      <c r="N1" s="3" t="s">
        <v>11</v>
      </c>
      <c r="O1" s="5" t="s">
        <v>12</v>
      </c>
      <c r="P1" s="5" t="s">
        <v>13</v>
      </c>
    </row>
    <row r="2" spans="1:16" ht="20.75" customHeight="1" x14ac:dyDescent="0.15">
      <c r="A2" s="6" t="s">
        <v>14</v>
      </c>
      <c r="B2" s="7"/>
      <c r="C2" s="7"/>
      <c r="D2" s="8"/>
      <c r="E2" s="9"/>
      <c r="F2" s="7"/>
      <c r="G2" s="7"/>
      <c r="H2" s="7"/>
      <c r="I2" s="7"/>
      <c r="J2" s="8"/>
      <c r="K2" s="10"/>
      <c r="L2" s="10"/>
      <c r="M2" s="10"/>
      <c r="N2" s="10"/>
      <c r="O2" s="10"/>
      <c r="P2" s="11"/>
    </row>
    <row r="3" spans="1:16" ht="20.75" customHeight="1" x14ac:dyDescent="0.15">
      <c r="A3" s="12" t="s">
        <v>15</v>
      </c>
      <c r="B3" s="12" t="s">
        <v>16</v>
      </c>
      <c r="C3" s="12" t="s">
        <v>17</v>
      </c>
      <c r="D3" s="13">
        <v>26000</v>
      </c>
      <c r="E3" s="14" t="s">
        <v>18</v>
      </c>
      <c r="F3" s="15">
        <v>22100</v>
      </c>
      <c r="G3" s="15">
        <v>10000</v>
      </c>
      <c r="H3" s="15">
        <f t="shared" ref="H3:H12" si="0">SUM(F3:G3)</f>
        <v>32100</v>
      </c>
      <c r="I3" s="12" t="s">
        <v>19</v>
      </c>
      <c r="J3" s="13">
        <v>70000</v>
      </c>
      <c r="K3" s="16" t="s">
        <v>20</v>
      </c>
      <c r="L3" s="17">
        <v>73500</v>
      </c>
      <c r="M3" s="17">
        <f t="shared" ref="M3:M11" si="1">L3*0.95</f>
        <v>69825</v>
      </c>
      <c r="N3" s="17">
        <f t="shared" ref="N3:N11" si="2">M3-(L3*0.03)</f>
        <v>67620</v>
      </c>
      <c r="O3" s="17">
        <f t="shared" ref="O3:O11" si="3">N3-H3</f>
        <v>35520</v>
      </c>
      <c r="P3" s="18"/>
    </row>
    <row r="4" spans="1:16" ht="20.75" customHeight="1" x14ac:dyDescent="0.15">
      <c r="A4" s="6" t="s">
        <v>21</v>
      </c>
      <c r="B4" s="6" t="s">
        <v>22</v>
      </c>
      <c r="C4" s="6" t="s">
        <v>23</v>
      </c>
      <c r="D4" s="19">
        <v>34000</v>
      </c>
      <c r="E4" s="20" t="s">
        <v>20</v>
      </c>
      <c r="F4" s="21">
        <v>35700</v>
      </c>
      <c r="G4" s="21">
        <v>10000</v>
      </c>
      <c r="H4" s="21">
        <f t="shared" si="0"/>
        <v>45700</v>
      </c>
      <c r="I4" s="6" t="s">
        <v>19</v>
      </c>
      <c r="J4" s="19">
        <v>60000</v>
      </c>
      <c r="K4" s="22" t="s">
        <v>20</v>
      </c>
      <c r="L4" s="23">
        <v>63000</v>
      </c>
      <c r="M4" s="23">
        <f t="shared" si="1"/>
        <v>59850</v>
      </c>
      <c r="N4" s="23">
        <f t="shared" si="2"/>
        <v>57960</v>
      </c>
      <c r="O4" s="23">
        <f t="shared" si="3"/>
        <v>12260</v>
      </c>
      <c r="P4" s="24"/>
    </row>
    <row r="5" spans="1:16" ht="20.75" customHeight="1" x14ac:dyDescent="0.15">
      <c r="A5" s="12" t="s">
        <v>24</v>
      </c>
      <c r="B5" s="12" t="s">
        <v>25</v>
      </c>
      <c r="C5" s="12" t="s">
        <v>23</v>
      </c>
      <c r="D5" s="13">
        <v>12500</v>
      </c>
      <c r="E5" s="14" t="s">
        <v>20</v>
      </c>
      <c r="F5" s="15">
        <v>13125</v>
      </c>
      <c r="G5" s="15">
        <v>10000</v>
      </c>
      <c r="H5" s="15">
        <f t="shared" si="0"/>
        <v>23125</v>
      </c>
      <c r="I5" s="12" t="s">
        <v>19</v>
      </c>
      <c r="J5" s="13">
        <v>40000</v>
      </c>
      <c r="K5" s="16" t="s">
        <v>20</v>
      </c>
      <c r="L5" s="17">
        <v>42000</v>
      </c>
      <c r="M5" s="17">
        <f t="shared" si="1"/>
        <v>39900</v>
      </c>
      <c r="N5" s="17">
        <f t="shared" si="2"/>
        <v>38640</v>
      </c>
      <c r="O5" s="17">
        <f t="shared" si="3"/>
        <v>15515</v>
      </c>
      <c r="P5" s="18"/>
    </row>
    <row r="6" spans="1:16" ht="20.75" customHeight="1" x14ac:dyDescent="0.15">
      <c r="A6" s="6" t="s">
        <v>26</v>
      </c>
      <c r="B6" s="6" t="s">
        <v>27</v>
      </c>
      <c r="C6" s="6" t="s">
        <v>23</v>
      </c>
      <c r="D6" s="19">
        <v>10500</v>
      </c>
      <c r="E6" s="20" t="s">
        <v>20</v>
      </c>
      <c r="F6" s="21">
        <v>11025</v>
      </c>
      <c r="G6" s="21">
        <v>10000</v>
      </c>
      <c r="H6" s="21">
        <f t="shared" si="0"/>
        <v>21025</v>
      </c>
      <c r="I6" s="6" t="s">
        <v>19</v>
      </c>
      <c r="J6" s="19">
        <v>32000</v>
      </c>
      <c r="K6" s="22" t="s">
        <v>20</v>
      </c>
      <c r="L6" s="23">
        <v>33600</v>
      </c>
      <c r="M6" s="23">
        <f t="shared" si="1"/>
        <v>31920</v>
      </c>
      <c r="N6" s="23">
        <f t="shared" si="2"/>
        <v>30912</v>
      </c>
      <c r="O6" s="23">
        <f t="shared" si="3"/>
        <v>9887</v>
      </c>
      <c r="P6" s="24"/>
    </row>
    <row r="7" spans="1:16" ht="20.75" customHeight="1" x14ac:dyDescent="0.15">
      <c r="A7" s="12" t="s">
        <v>28</v>
      </c>
      <c r="B7" s="12" t="s">
        <v>29</v>
      </c>
      <c r="C7" s="12" t="s">
        <v>17</v>
      </c>
      <c r="D7" s="13">
        <v>24000</v>
      </c>
      <c r="E7" s="14" t="s">
        <v>18</v>
      </c>
      <c r="F7" s="15">
        <v>20400</v>
      </c>
      <c r="G7" s="15">
        <v>10000</v>
      </c>
      <c r="H7" s="15">
        <f t="shared" si="0"/>
        <v>30400</v>
      </c>
      <c r="I7" s="12" t="s">
        <v>19</v>
      </c>
      <c r="J7" s="13">
        <v>34000</v>
      </c>
      <c r="K7" s="16" t="s">
        <v>20</v>
      </c>
      <c r="L7" s="17">
        <v>35700</v>
      </c>
      <c r="M7" s="17">
        <f t="shared" si="1"/>
        <v>33915</v>
      </c>
      <c r="N7" s="17">
        <f t="shared" si="2"/>
        <v>32844</v>
      </c>
      <c r="O7" s="17">
        <f t="shared" si="3"/>
        <v>2444</v>
      </c>
      <c r="P7" s="18"/>
    </row>
    <row r="8" spans="1:16" ht="20.75" customHeight="1" x14ac:dyDescent="0.15">
      <c r="A8" s="6" t="s">
        <v>30</v>
      </c>
      <c r="B8" s="6" t="s">
        <v>31</v>
      </c>
      <c r="C8" s="6" t="s">
        <v>23</v>
      </c>
      <c r="D8" s="19">
        <v>18000</v>
      </c>
      <c r="E8" s="20" t="s">
        <v>20</v>
      </c>
      <c r="F8" s="21">
        <v>18900</v>
      </c>
      <c r="G8" s="21">
        <v>10000</v>
      </c>
      <c r="H8" s="21">
        <f t="shared" si="0"/>
        <v>28900</v>
      </c>
      <c r="I8" s="6" t="s">
        <v>32</v>
      </c>
      <c r="J8" s="19">
        <v>28000</v>
      </c>
      <c r="K8" s="22" t="s">
        <v>33</v>
      </c>
      <c r="L8" s="23">
        <v>29400</v>
      </c>
      <c r="M8" s="23">
        <f t="shared" si="1"/>
        <v>27930</v>
      </c>
      <c r="N8" s="23">
        <f t="shared" si="2"/>
        <v>27048</v>
      </c>
      <c r="O8" s="23">
        <f t="shared" si="3"/>
        <v>-1852</v>
      </c>
      <c r="P8" s="24"/>
    </row>
    <row r="9" spans="1:16" ht="20.75" customHeight="1" x14ac:dyDescent="0.15">
      <c r="A9" s="12" t="s">
        <v>34</v>
      </c>
      <c r="B9" s="12" t="s">
        <v>35</v>
      </c>
      <c r="C9" s="12" t="s">
        <v>23</v>
      </c>
      <c r="D9" s="13">
        <v>38000</v>
      </c>
      <c r="E9" s="14" t="s">
        <v>20</v>
      </c>
      <c r="F9" s="15">
        <v>39900</v>
      </c>
      <c r="G9" s="15">
        <v>10000</v>
      </c>
      <c r="H9" s="15">
        <f t="shared" si="0"/>
        <v>49900</v>
      </c>
      <c r="I9" s="12" t="s">
        <v>19</v>
      </c>
      <c r="J9" s="13">
        <v>40000</v>
      </c>
      <c r="K9" s="16" t="s">
        <v>20</v>
      </c>
      <c r="L9" s="17">
        <v>42000</v>
      </c>
      <c r="M9" s="17">
        <f t="shared" si="1"/>
        <v>39900</v>
      </c>
      <c r="N9" s="17">
        <f t="shared" si="2"/>
        <v>38640</v>
      </c>
      <c r="O9" s="17">
        <f t="shared" si="3"/>
        <v>-11260</v>
      </c>
      <c r="P9" s="18"/>
    </row>
    <row r="10" spans="1:16" ht="20.75" customHeight="1" x14ac:dyDescent="0.15">
      <c r="A10" s="6" t="s">
        <v>36</v>
      </c>
      <c r="B10" s="6" t="s">
        <v>37</v>
      </c>
      <c r="C10" s="6" t="s">
        <v>38</v>
      </c>
      <c r="D10" s="19">
        <v>14000</v>
      </c>
      <c r="E10" s="20" t="s">
        <v>18</v>
      </c>
      <c r="F10" s="21">
        <v>11900</v>
      </c>
      <c r="G10" s="21">
        <v>10000</v>
      </c>
      <c r="H10" s="21">
        <f t="shared" si="0"/>
        <v>21900</v>
      </c>
      <c r="I10" s="6" t="s">
        <v>19</v>
      </c>
      <c r="J10" s="19">
        <v>12500</v>
      </c>
      <c r="K10" s="22" t="s">
        <v>20</v>
      </c>
      <c r="L10" s="23">
        <v>13125</v>
      </c>
      <c r="M10" s="25">
        <f t="shared" si="1"/>
        <v>12468.75</v>
      </c>
      <c r="N10" s="23">
        <f t="shared" si="2"/>
        <v>12075</v>
      </c>
      <c r="O10" s="23">
        <f t="shared" si="3"/>
        <v>-9825</v>
      </c>
      <c r="P10" s="24"/>
    </row>
    <row r="11" spans="1:16" ht="20.75" customHeight="1" x14ac:dyDescent="0.15">
      <c r="A11" s="12" t="s">
        <v>39</v>
      </c>
      <c r="B11" s="12" t="s">
        <v>40</v>
      </c>
      <c r="C11" s="12" t="s">
        <v>23</v>
      </c>
      <c r="D11" s="13">
        <v>15000</v>
      </c>
      <c r="E11" s="14" t="s">
        <v>20</v>
      </c>
      <c r="F11" s="15">
        <v>15750</v>
      </c>
      <c r="G11" s="15">
        <v>10000</v>
      </c>
      <c r="H11" s="15">
        <f t="shared" si="0"/>
        <v>25750</v>
      </c>
      <c r="I11" s="12" t="s">
        <v>19</v>
      </c>
      <c r="J11" s="13">
        <v>10000</v>
      </c>
      <c r="K11" s="16" t="s">
        <v>20</v>
      </c>
      <c r="L11" s="17">
        <v>10500</v>
      </c>
      <c r="M11" s="17">
        <f t="shared" si="1"/>
        <v>9975</v>
      </c>
      <c r="N11" s="17">
        <f t="shared" si="2"/>
        <v>9660</v>
      </c>
      <c r="O11" s="17">
        <f t="shared" si="3"/>
        <v>-16090</v>
      </c>
      <c r="P11" s="18"/>
    </row>
    <row r="12" spans="1:16" ht="20.75" customHeight="1" x14ac:dyDescent="0.15">
      <c r="A12" s="6" t="s">
        <v>41</v>
      </c>
      <c r="B12" s="7"/>
      <c r="C12" s="7"/>
      <c r="D12" s="26"/>
      <c r="E12" s="27"/>
      <c r="F12" s="21">
        <f>SUM(F3:F11)</f>
        <v>188800</v>
      </c>
      <c r="G12" s="21">
        <f>SUM(G3:G11)</f>
        <v>90000</v>
      </c>
      <c r="H12" s="21">
        <f t="shared" si="0"/>
        <v>278800</v>
      </c>
      <c r="I12" s="7"/>
      <c r="J12" s="26"/>
      <c r="K12" s="28"/>
      <c r="L12" s="23">
        <f>SUM(L3:L11)</f>
        <v>342825</v>
      </c>
      <c r="M12" s="25">
        <f>SUM(M3:M11)</f>
        <v>325683.75</v>
      </c>
      <c r="N12" s="23">
        <f>SUM(N3:N11)</f>
        <v>315399</v>
      </c>
      <c r="O12" s="23">
        <f>SUM(O3:O11)</f>
        <v>36599</v>
      </c>
      <c r="P12" s="29">
        <f>(N12/H12)-100%</f>
        <v>0.13127331420373034</v>
      </c>
    </row>
    <row r="13" spans="1:16" ht="20.75" customHeight="1" x14ac:dyDescent="0.15">
      <c r="A13" s="12" t="s">
        <v>42</v>
      </c>
      <c r="B13" s="30"/>
      <c r="C13" s="30"/>
      <c r="D13" s="31"/>
      <c r="E13" s="32"/>
      <c r="F13" s="30"/>
      <c r="G13" s="30"/>
      <c r="H13" s="30"/>
      <c r="I13" s="30"/>
      <c r="J13" s="31"/>
      <c r="K13" s="33"/>
      <c r="L13" s="33"/>
      <c r="M13" s="33"/>
      <c r="N13" s="33"/>
      <c r="O13" s="33"/>
      <c r="P13" s="34"/>
    </row>
    <row r="14" spans="1:16" ht="20.75" customHeight="1" x14ac:dyDescent="0.15">
      <c r="A14" s="6" t="s">
        <v>43</v>
      </c>
      <c r="B14" s="6" t="s">
        <v>44</v>
      </c>
      <c r="C14" s="6" t="s">
        <v>23</v>
      </c>
      <c r="D14" s="19">
        <v>16500</v>
      </c>
      <c r="E14" s="20" t="s">
        <v>20</v>
      </c>
      <c r="F14" s="21">
        <v>17325</v>
      </c>
      <c r="G14" s="21">
        <v>10000</v>
      </c>
      <c r="H14" s="21">
        <f t="shared" ref="H14:H22" si="4">SUM(F14:G14)</f>
        <v>27325</v>
      </c>
      <c r="I14" s="6" t="s">
        <v>19</v>
      </c>
      <c r="J14" s="19">
        <v>13000</v>
      </c>
      <c r="K14" s="22" t="s">
        <v>20</v>
      </c>
      <c r="L14" s="23">
        <v>13650</v>
      </c>
      <c r="M14" s="35">
        <f t="shared" ref="M14:M21" si="5">L14*0.95</f>
        <v>12967.5</v>
      </c>
      <c r="N14" s="23">
        <f>M14-(L14*0.03)</f>
        <v>12558</v>
      </c>
      <c r="O14" s="23">
        <f t="shared" ref="O14:O22" si="6">N14-H14</f>
        <v>-14767</v>
      </c>
      <c r="P14" s="24"/>
    </row>
    <row r="15" spans="1:16" ht="20.75" customHeight="1" x14ac:dyDescent="0.15">
      <c r="A15" s="12" t="s">
        <v>45</v>
      </c>
      <c r="B15" s="12" t="s">
        <v>46</v>
      </c>
      <c r="C15" s="12" t="s">
        <v>23</v>
      </c>
      <c r="D15" s="13">
        <v>45000</v>
      </c>
      <c r="E15" s="14" t="s">
        <v>20</v>
      </c>
      <c r="F15" s="15">
        <v>45250</v>
      </c>
      <c r="G15" s="15">
        <v>10000</v>
      </c>
      <c r="H15" s="15">
        <f t="shared" si="4"/>
        <v>55250</v>
      </c>
      <c r="I15" s="12" t="s">
        <v>19</v>
      </c>
      <c r="J15" s="13">
        <v>40000</v>
      </c>
      <c r="K15" s="16" t="s">
        <v>20</v>
      </c>
      <c r="L15" s="17">
        <v>42000</v>
      </c>
      <c r="M15" s="17">
        <f t="shared" si="5"/>
        <v>39900</v>
      </c>
      <c r="N15" s="17">
        <f t="shared" ref="N15:N21" si="7">M15*0.97</f>
        <v>38703</v>
      </c>
      <c r="O15" s="17">
        <f t="shared" si="6"/>
        <v>-16547</v>
      </c>
      <c r="P15" s="18"/>
    </row>
    <row r="16" spans="1:16" ht="20.75" customHeight="1" x14ac:dyDescent="0.15">
      <c r="A16" s="6" t="s">
        <v>21</v>
      </c>
      <c r="B16" s="6" t="s">
        <v>47</v>
      </c>
      <c r="C16" s="6" t="s">
        <v>23</v>
      </c>
      <c r="D16" s="19">
        <v>32000</v>
      </c>
      <c r="E16" s="20" t="s">
        <v>20</v>
      </c>
      <c r="F16" s="21">
        <v>33600</v>
      </c>
      <c r="G16" s="21">
        <v>10000</v>
      </c>
      <c r="H16" s="21">
        <f t="shared" si="4"/>
        <v>43600</v>
      </c>
      <c r="I16" s="6" t="s">
        <v>19</v>
      </c>
      <c r="J16" s="19">
        <v>40000</v>
      </c>
      <c r="K16" s="22" t="s">
        <v>20</v>
      </c>
      <c r="L16" s="23">
        <v>42000</v>
      </c>
      <c r="M16" s="23">
        <f t="shared" si="5"/>
        <v>39900</v>
      </c>
      <c r="N16" s="23">
        <f t="shared" si="7"/>
        <v>38703</v>
      </c>
      <c r="O16" s="23">
        <f t="shared" si="6"/>
        <v>-4897</v>
      </c>
      <c r="P16" s="24"/>
    </row>
    <row r="17" spans="1:16" ht="20.75" customHeight="1" x14ac:dyDescent="0.15">
      <c r="A17" s="12" t="s">
        <v>48</v>
      </c>
      <c r="B17" s="12" t="s">
        <v>49</v>
      </c>
      <c r="C17" s="12" t="s">
        <v>23</v>
      </c>
      <c r="D17" s="13">
        <v>37000</v>
      </c>
      <c r="E17" s="14" t="s">
        <v>20</v>
      </c>
      <c r="F17" s="15">
        <v>38850</v>
      </c>
      <c r="G17" s="15">
        <v>10000</v>
      </c>
      <c r="H17" s="15">
        <f t="shared" si="4"/>
        <v>48850</v>
      </c>
      <c r="I17" s="12" t="s">
        <v>50</v>
      </c>
      <c r="J17" s="13">
        <v>300000</v>
      </c>
      <c r="K17" s="16" t="s">
        <v>20</v>
      </c>
      <c r="L17" s="17">
        <v>315000</v>
      </c>
      <c r="M17" s="17">
        <f t="shared" si="5"/>
        <v>299250</v>
      </c>
      <c r="N17" s="36">
        <f t="shared" si="7"/>
        <v>290272.5</v>
      </c>
      <c r="O17" s="36">
        <f t="shared" si="6"/>
        <v>241422.5</v>
      </c>
      <c r="P17" s="18"/>
    </row>
    <row r="18" spans="1:16" ht="20.75" customHeight="1" x14ac:dyDescent="0.15">
      <c r="A18" s="6" t="s">
        <v>26</v>
      </c>
      <c r="B18" s="6" t="s">
        <v>51</v>
      </c>
      <c r="C18" s="6" t="s">
        <v>23</v>
      </c>
      <c r="D18" s="19">
        <v>9000</v>
      </c>
      <c r="E18" s="20" t="s">
        <v>20</v>
      </c>
      <c r="F18" s="21">
        <v>9450</v>
      </c>
      <c r="G18" s="21">
        <v>10000</v>
      </c>
      <c r="H18" s="21">
        <f t="shared" si="4"/>
        <v>19450</v>
      </c>
      <c r="I18" s="6" t="s">
        <v>19</v>
      </c>
      <c r="J18" s="19">
        <v>20000</v>
      </c>
      <c r="K18" s="22" t="s">
        <v>20</v>
      </c>
      <c r="L18" s="23">
        <v>21000</v>
      </c>
      <c r="M18" s="23">
        <f t="shared" si="5"/>
        <v>19950</v>
      </c>
      <c r="N18" s="35">
        <f t="shared" si="7"/>
        <v>19351.5</v>
      </c>
      <c r="O18" s="35">
        <f t="shared" si="6"/>
        <v>-98.5</v>
      </c>
      <c r="P18" s="24"/>
    </row>
    <row r="19" spans="1:16" ht="20.75" customHeight="1" x14ac:dyDescent="0.15">
      <c r="A19" s="12" t="s">
        <v>52</v>
      </c>
      <c r="B19" s="12" t="s">
        <v>53</v>
      </c>
      <c r="C19" s="12" t="s">
        <v>23</v>
      </c>
      <c r="D19" s="13">
        <v>12500</v>
      </c>
      <c r="E19" s="14" t="s">
        <v>20</v>
      </c>
      <c r="F19" s="15">
        <v>13125</v>
      </c>
      <c r="G19" s="15">
        <v>10000</v>
      </c>
      <c r="H19" s="15">
        <f t="shared" si="4"/>
        <v>23125</v>
      </c>
      <c r="I19" s="12" t="s">
        <v>54</v>
      </c>
      <c r="J19" s="13">
        <v>14500</v>
      </c>
      <c r="K19" s="16" t="s">
        <v>18</v>
      </c>
      <c r="L19" s="17">
        <v>12325</v>
      </c>
      <c r="M19" s="37">
        <f t="shared" si="5"/>
        <v>11708.75</v>
      </c>
      <c r="N19" s="38">
        <f t="shared" si="7"/>
        <v>11357.487499999999</v>
      </c>
      <c r="O19" s="38">
        <f t="shared" si="6"/>
        <v>-11767.512500000001</v>
      </c>
      <c r="P19" s="18"/>
    </row>
    <row r="20" spans="1:16" ht="20.75" customHeight="1" x14ac:dyDescent="0.15">
      <c r="A20" s="6" t="s">
        <v>55</v>
      </c>
      <c r="B20" s="6" t="s">
        <v>56</v>
      </c>
      <c r="C20" s="6" t="s">
        <v>17</v>
      </c>
      <c r="D20" s="19">
        <v>23000</v>
      </c>
      <c r="E20" s="20" t="s">
        <v>18</v>
      </c>
      <c r="F20" s="21">
        <v>18630</v>
      </c>
      <c r="G20" s="21">
        <v>10000</v>
      </c>
      <c r="H20" s="21">
        <f t="shared" si="4"/>
        <v>28630</v>
      </c>
      <c r="I20" s="6" t="s">
        <v>19</v>
      </c>
      <c r="J20" s="19">
        <v>22000</v>
      </c>
      <c r="K20" s="22" t="s">
        <v>20</v>
      </c>
      <c r="L20" s="23">
        <v>23100</v>
      </c>
      <c r="M20" s="23">
        <f t="shared" si="5"/>
        <v>21945</v>
      </c>
      <c r="N20" s="25">
        <f t="shared" si="7"/>
        <v>21286.649999999998</v>
      </c>
      <c r="O20" s="25">
        <f t="shared" si="6"/>
        <v>-7343.3500000000022</v>
      </c>
      <c r="P20" s="24"/>
    </row>
    <row r="21" spans="1:16" ht="20.75" customHeight="1" x14ac:dyDescent="0.15">
      <c r="A21" s="12" t="s">
        <v>57</v>
      </c>
      <c r="B21" s="12" t="s">
        <v>58</v>
      </c>
      <c r="C21" s="12" t="s">
        <v>17</v>
      </c>
      <c r="D21" s="13">
        <v>15500</v>
      </c>
      <c r="E21" s="14" t="s">
        <v>18</v>
      </c>
      <c r="F21" s="15">
        <v>12555</v>
      </c>
      <c r="G21" s="15">
        <v>10000</v>
      </c>
      <c r="H21" s="15">
        <f t="shared" si="4"/>
        <v>22555</v>
      </c>
      <c r="I21" s="12" t="s">
        <v>59</v>
      </c>
      <c r="J21" s="13">
        <v>14000</v>
      </c>
      <c r="K21" s="16" t="s">
        <v>20</v>
      </c>
      <c r="L21" s="17">
        <v>14700</v>
      </c>
      <c r="M21" s="17">
        <f t="shared" si="5"/>
        <v>13965</v>
      </c>
      <c r="N21" s="37">
        <f t="shared" si="7"/>
        <v>13546.05</v>
      </c>
      <c r="O21" s="37">
        <f t="shared" si="6"/>
        <v>-9008.9500000000007</v>
      </c>
      <c r="P21" s="18"/>
    </row>
    <row r="22" spans="1:16" ht="32.75" customHeight="1" x14ac:dyDescent="0.15">
      <c r="A22" s="6" t="s">
        <v>60</v>
      </c>
      <c r="B22" s="7"/>
      <c r="C22" s="7"/>
      <c r="D22" s="26"/>
      <c r="E22" s="27"/>
      <c r="F22" s="21">
        <f>SUM(F14:F21)</f>
        <v>188785</v>
      </c>
      <c r="G22" s="21">
        <f>SUM(G14:G21)</f>
        <v>80000</v>
      </c>
      <c r="H22" s="21">
        <f t="shared" si="4"/>
        <v>268785</v>
      </c>
      <c r="I22" s="6" t="s">
        <v>41</v>
      </c>
      <c r="J22" s="26"/>
      <c r="K22" s="28"/>
      <c r="L22" s="23">
        <f>SUM(L14:L21)</f>
        <v>483775</v>
      </c>
      <c r="M22" s="25">
        <f>SUM(M13:M21)</f>
        <v>459586.25</v>
      </c>
      <c r="N22" s="39">
        <f>SUM(N13:N21)</f>
        <v>445778.1875</v>
      </c>
      <c r="O22" s="39">
        <f t="shared" si="6"/>
        <v>176993.1875</v>
      </c>
      <c r="P22" s="29">
        <f>(N22/H22)-100%</f>
        <v>0.65849354502669422</v>
      </c>
    </row>
    <row r="23" spans="1:16" ht="20.75" customHeight="1" x14ac:dyDescent="0.15">
      <c r="A23" s="12" t="s">
        <v>61</v>
      </c>
      <c r="B23" s="30"/>
      <c r="C23" s="30"/>
      <c r="D23" s="31"/>
      <c r="E23" s="32"/>
      <c r="F23" s="30"/>
      <c r="G23" s="30"/>
      <c r="H23" s="30"/>
      <c r="I23" s="30"/>
      <c r="J23" s="31"/>
      <c r="K23" s="33"/>
      <c r="L23" s="33"/>
      <c r="M23" s="33"/>
      <c r="N23" s="33"/>
      <c r="O23" s="33"/>
      <c r="P23" s="18"/>
    </row>
    <row r="24" spans="1:16" ht="20.75" customHeight="1" x14ac:dyDescent="0.15">
      <c r="A24" s="6" t="s">
        <v>62</v>
      </c>
      <c r="B24" s="6" t="s">
        <v>63</v>
      </c>
      <c r="C24" s="6" t="s">
        <v>38</v>
      </c>
      <c r="D24" s="19">
        <v>170000</v>
      </c>
      <c r="E24" s="20" t="s">
        <v>18</v>
      </c>
      <c r="F24" s="21">
        <v>141100</v>
      </c>
      <c r="G24" s="21">
        <v>10000</v>
      </c>
      <c r="H24" s="21">
        <f t="shared" ref="H24:H35" si="8">SUM(F24:G24)</f>
        <v>151100</v>
      </c>
      <c r="I24" s="6" t="s">
        <v>64</v>
      </c>
      <c r="J24" s="19">
        <v>320000</v>
      </c>
      <c r="K24" s="22" t="s">
        <v>18</v>
      </c>
      <c r="L24" s="23">
        <v>252800</v>
      </c>
      <c r="M24" s="23">
        <f t="shared" ref="M24:M34" si="9">L24*0.95</f>
        <v>240160</v>
      </c>
      <c r="N24" s="23">
        <f t="shared" ref="N24:N34" si="10">M24-(L24*0.03)</f>
        <v>232576</v>
      </c>
      <c r="O24" s="23">
        <f t="shared" ref="O24:O34" si="11">N24-H24</f>
        <v>81476</v>
      </c>
      <c r="P24" s="24"/>
    </row>
    <row r="25" spans="1:16" ht="20.75" customHeight="1" x14ac:dyDescent="0.15">
      <c r="A25" s="12" t="s">
        <v>65</v>
      </c>
      <c r="B25" s="12" t="s">
        <v>66</v>
      </c>
      <c r="C25" s="12" t="s">
        <v>17</v>
      </c>
      <c r="D25" s="13">
        <v>38000</v>
      </c>
      <c r="E25" s="14" t="s">
        <v>18</v>
      </c>
      <c r="F25" s="15">
        <v>31540</v>
      </c>
      <c r="G25" s="15">
        <v>10000</v>
      </c>
      <c r="H25" s="15">
        <f t="shared" si="8"/>
        <v>41540</v>
      </c>
      <c r="I25" s="12" t="s">
        <v>17</v>
      </c>
      <c r="J25" s="13">
        <v>105000</v>
      </c>
      <c r="K25" s="16" t="s">
        <v>18</v>
      </c>
      <c r="L25" s="17">
        <v>82950</v>
      </c>
      <c r="M25" s="36">
        <f t="shared" si="9"/>
        <v>78802.5</v>
      </c>
      <c r="N25" s="17">
        <f t="shared" si="10"/>
        <v>76314</v>
      </c>
      <c r="O25" s="17">
        <f t="shared" si="11"/>
        <v>34774</v>
      </c>
      <c r="P25" s="18"/>
    </row>
    <row r="26" spans="1:16" ht="20.75" customHeight="1" x14ac:dyDescent="0.15">
      <c r="A26" s="6" t="s">
        <v>67</v>
      </c>
      <c r="B26" s="6" t="s">
        <v>68</v>
      </c>
      <c r="C26" s="6" t="s">
        <v>23</v>
      </c>
      <c r="D26" s="19">
        <v>52000</v>
      </c>
      <c r="E26" s="20" t="s">
        <v>20</v>
      </c>
      <c r="F26" s="21">
        <v>54600</v>
      </c>
      <c r="G26" s="21">
        <v>10000</v>
      </c>
      <c r="H26" s="21">
        <f t="shared" si="8"/>
        <v>64600</v>
      </c>
      <c r="I26" s="6" t="s">
        <v>19</v>
      </c>
      <c r="J26" s="19">
        <v>130000</v>
      </c>
      <c r="K26" s="22" t="s">
        <v>20</v>
      </c>
      <c r="L26" s="23">
        <v>136500</v>
      </c>
      <c r="M26" s="23">
        <f t="shared" si="9"/>
        <v>129675</v>
      </c>
      <c r="N26" s="23">
        <f t="shared" si="10"/>
        <v>125580</v>
      </c>
      <c r="O26" s="23">
        <f t="shared" si="11"/>
        <v>60980</v>
      </c>
      <c r="P26" s="24"/>
    </row>
    <row r="27" spans="1:16" ht="20.75" customHeight="1" x14ac:dyDescent="0.15">
      <c r="A27" s="12" t="s">
        <v>69</v>
      </c>
      <c r="B27" s="12" t="s">
        <v>70</v>
      </c>
      <c r="C27" s="12" t="s">
        <v>23</v>
      </c>
      <c r="D27" s="13">
        <v>35000</v>
      </c>
      <c r="E27" s="14" t="s">
        <v>20</v>
      </c>
      <c r="F27" s="15">
        <v>35750</v>
      </c>
      <c r="G27" s="15">
        <v>10000</v>
      </c>
      <c r="H27" s="15">
        <f t="shared" si="8"/>
        <v>45750</v>
      </c>
      <c r="I27" s="12" t="s">
        <v>19</v>
      </c>
      <c r="J27" s="13">
        <v>34000</v>
      </c>
      <c r="K27" s="16" t="s">
        <v>20</v>
      </c>
      <c r="L27" s="17">
        <v>35700</v>
      </c>
      <c r="M27" s="17">
        <f t="shared" si="9"/>
        <v>33915</v>
      </c>
      <c r="N27" s="17">
        <f t="shared" si="10"/>
        <v>32844</v>
      </c>
      <c r="O27" s="17">
        <f t="shared" si="11"/>
        <v>-12906</v>
      </c>
      <c r="P27" s="18"/>
    </row>
    <row r="28" spans="1:16" ht="20.75" customHeight="1" x14ac:dyDescent="0.15">
      <c r="A28" s="6" t="s">
        <v>71</v>
      </c>
      <c r="B28" s="6" t="s">
        <v>72</v>
      </c>
      <c r="C28" s="6" t="s">
        <v>23</v>
      </c>
      <c r="D28" s="19">
        <v>33000</v>
      </c>
      <c r="E28" s="20" t="s">
        <v>20</v>
      </c>
      <c r="F28" s="21">
        <v>34650</v>
      </c>
      <c r="G28" s="21">
        <v>10000</v>
      </c>
      <c r="H28" s="21">
        <f t="shared" si="8"/>
        <v>44650</v>
      </c>
      <c r="I28" s="6" t="s">
        <v>19</v>
      </c>
      <c r="J28" s="19">
        <v>130000</v>
      </c>
      <c r="K28" s="22" t="s">
        <v>20</v>
      </c>
      <c r="L28" s="23">
        <v>136500</v>
      </c>
      <c r="M28" s="23">
        <f t="shared" si="9"/>
        <v>129675</v>
      </c>
      <c r="N28" s="23">
        <f t="shared" si="10"/>
        <v>125580</v>
      </c>
      <c r="O28" s="23">
        <f t="shared" si="11"/>
        <v>80930</v>
      </c>
      <c r="P28" s="24"/>
    </row>
    <row r="29" spans="1:16" ht="20.75" customHeight="1" x14ac:dyDescent="0.15">
      <c r="A29" s="12" t="s">
        <v>73</v>
      </c>
      <c r="B29" s="12" t="s">
        <v>74</v>
      </c>
      <c r="C29" s="12" t="s">
        <v>38</v>
      </c>
      <c r="D29" s="13">
        <v>38000</v>
      </c>
      <c r="E29" s="14" t="s">
        <v>18</v>
      </c>
      <c r="F29" s="15">
        <v>31540</v>
      </c>
      <c r="G29" s="15">
        <v>10000</v>
      </c>
      <c r="H29" s="15">
        <f t="shared" si="8"/>
        <v>41540</v>
      </c>
      <c r="I29" s="12" t="s">
        <v>38</v>
      </c>
      <c r="J29" s="13">
        <v>40000</v>
      </c>
      <c r="K29" s="16" t="s">
        <v>18</v>
      </c>
      <c r="L29" s="17">
        <v>31600</v>
      </c>
      <c r="M29" s="17">
        <f t="shared" si="9"/>
        <v>30020</v>
      </c>
      <c r="N29" s="17">
        <f t="shared" si="10"/>
        <v>29072</v>
      </c>
      <c r="O29" s="17">
        <f t="shared" si="11"/>
        <v>-12468</v>
      </c>
      <c r="P29" s="18"/>
    </row>
    <row r="30" spans="1:16" ht="20.75" customHeight="1" x14ac:dyDescent="0.15">
      <c r="A30" s="6" t="s">
        <v>75</v>
      </c>
      <c r="B30" s="6" t="s">
        <v>76</v>
      </c>
      <c r="C30" s="6" t="s">
        <v>23</v>
      </c>
      <c r="D30" s="19">
        <v>22000</v>
      </c>
      <c r="E30" s="20" t="s">
        <v>20</v>
      </c>
      <c r="F30" s="21">
        <v>23100</v>
      </c>
      <c r="G30" s="21">
        <v>10000</v>
      </c>
      <c r="H30" s="21">
        <f t="shared" si="8"/>
        <v>33100</v>
      </c>
      <c r="I30" s="6" t="s">
        <v>59</v>
      </c>
      <c r="J30" s="19">
        <v>32000</v>
      </c>
      <c r="K30" s="22" t="s">
        <v>20</v>
      </c>
      <c r="L30" s="23">
        <v>33600</v>
      </c>
      <c r="M30" s="23">
        <f t="shared" si="9"/>
        <v>31920</v>
      </c>
      <c r="N30" s="23">
        <f t="shared" si="10"/>
        <v>30912</v>
      </c>
      <c r="O30" s="23">
        <f t="shared" si="11"/>
        <v>-2188</v>
      </c>
      <c r="P30" s="24"/>
    </row>
    <row r="31" spans="1:16" ht="20.75" customHeight="1" x14ac:dyDescent="0.15">
      <c r="A31" s="12" t="s">
        <v>77</v>
      </c>
      <c r="B31" s="12" t="s">
        <v>78</v>
      </c>
      <c r="C31" s="12" t="s">
        <v>23</v>
      </c>
      <c r="D31" s="13">
        <v>20000</v>
      </c>
      <c r="E31" s="14" t="s">
        <v>20</v>
      </c>
      <c r="F31" s="15">
        <v>21000</v>
      </c>
      <c r="G31" s="15">
        <v>10000</v>
      </c>
      <c r="H31" s="15">
        <f t="shared" si="8"/>
        <v>31000</v>
      </c>
      <c r="I31" s="12" t="s">
        <v>19</v>
      </c>
      <c r="J31" s="13">
        <v>55000</v>
      </c>
      <c r="K31" s="16" t="s">
        <v>20</v>
      </c>
      <c r="L31" s="17">
        <v>57750</v>
      </c>
      <c r="M31" s="36">
        <f t="shared" si="9"/>
        <v>54862.5</v>
      </c>
      <c r="N31" s="17">
        <f t="shared" si="10"/>
        <v>53130</v>
      </c>
      <c r="O31" s="17">
        <f t="shared" si="11"/>
        <v>22130</v>
      </c>
      <c r="P31" s="18"/>
    </row>
    <row r="32" spans="1:16" ht="20.75" customHeight="1" x14ac:dyDescent="0.15">
      <c r="A32" s="6" t="s">
        <v>79</v>
      </c>
      <c r="B32" s="6" t="s">
        <v>80</v>
      </c>
      <c r="C32" s="6" t="s">
        <v>38</v>
      </c>
      <c r="D32" s="19">
        <v>24000</v>
      </c>
      <c r="E32" s="20" t="s">
        <v>18</v>
      </c>
      <c r="F32" s="21">
        <v>19920</v>
      </c>
      <c r="G32" s="21">
        <v>10000</v>
      </c>
      <c r="H32" s="21">
        <f t="shared" si="8"/>
        <v>29920</v>
      </c>
      <c r="I32" s="6" t="s">
        <v>38</v>
      </c>
      <c r="J32" s="19">
        <v>70000</v>
      </c>
      <c r="K32" s="22" t="s">
        <v>18</v>
      </c>
      <c r="L32" s="23">
        <v>55300</v>
      </c>
      <c r="M32" s="23">
        <f t="shared" si="9"/>
        <v>52535</v>
      </c>
      <c r="N32" s="23">
        <f t="shared" si="10"/>
        <v>50876</v>
      </c>
      <c r="O32" s="23">
        <f t="shared" si="11"/>
        <v>20956</v>
      </c>
      <c r="P32" s="24"/>
    </row>
    <row r="33" spans="1:16" ht="20.75" customHeight="1" x14ac:dyDescent="0.15">
      <c r="A33" s="12" t="s">
        <v>81</v>
      </c>
      <c r="B33" s="12" t="s">
        <v>82</v>
      </c>
      <c r="C33" s="12" t="s">
        <v>17</v>
      </c>
      <c r="D33" s="13">
        <v>14000</v>
      </c>
      <c r="E33" s="14" t="s">
        <v>18</v>
      </c>
      <c r="F33" s="15">
        <v>11620</v>
      </c>
      <c r="G33" s="15">
        <v>10000</v>
      </c>
      <c r="H33" s="15">
        <f t="shared" si="8"/>
        <v>21620</v>
      </c>
      <c r="I33" s="12" t="s">
        <v>32</v>
      </c>
      <c r="J33" s="13">
        <v>62000</v>
      </c>
      <c r="K33" s="16" t="s">
        <v>33</v>
      </c>
      <c r="L33" s="17">
        <v>62000</v>
      </c>
      <c r="M33" s="17">
        <f t="shared" si="9"/>
        <v>58900</v>
      </c>
      <c r="N33" s="17">
        <f t="shared" si="10"/>
        <v>57040</v>
      </c>
      <c r="O33" s="17">
        <f t="shared" si="11"/>
        <v>35420</v>
      </c>
      <c r="P33" s="18"/>
    </row>
    <row r="34" spans="1:16" ht="20.75" customHeight="1" x14ac:dyDescent="0.15">
      <c r="A34" s="6" t="s">
        <v>83</v>
      </c>
      <c r="B34" s="6" t="s">
        <v>84</v>
      </c>
      <c r="C34" s="6" t="s">
        <v>17</v>
      </c>
      <c r="D34" s="19">
        <v>10500</v>
      </c>
      <c r="E34" s="20" t="s">
        <v>18</v>
      </c>
      <c r="F34" s="21">
        <v>8505</v>
      </c>
      <c r="G34" s="21">
        <v>10000</v>
      </c>
      <c r="H34" s="21">
        <f t="shared" si="8"/>
        <v>18505</v>
      </c>
      <c r="I34" s="6" t="s">
        <v>32</v>
      </c>
      <c r="J34" s="19">
        <v>25000</v>
      </c>
      <c r="K34" s="22" t="s">
        <v>33</v>
      </c>
      <c r="L34" s="23">
        <v>25000</v>
      </c>
      <c r="M34" s="23">
        <f t="shared" si="9"/>
        <v>23750</v>
      </c>
      <c r="N34" s="23">
        <f t="shared" si="10"/>
        <v>23000</v>
      </c>
      <c r="O34" s="23">
        <f t="shared" si="11"/>
        <v>4495</v>
      </c>
      <c r="P34" s="24"/>
    </row>
    <row r="35" spans="1:16" ht="32.75" customHeight="1" x14ac:dyDescent="0.15">
      <c r="A35" s="12" t="s">
        <v>85</v>
      </c>
      <c r="B35" s="30"/>
      <c r="C35" s="30"/>
      <c r="D35" s="31"/>
      <c r="E35" s="32"/>
      <c r="F35" s="15">
        <f>SUM(F24:F34)</f>
        <v>413325</v>
      </c>
      <c r="G35" s="15">
        <f>SUM(G24:G34)</f>
        <v>110000</v>
      </c>
      <c r="H35" s="15">
        <f t="shared" si="8"/>
        <v>523325</v>
      </c>
      <c r="I35" s="12" t="s">
        <v>86</v>
      </c>
      <c r="J35" s="31"/>
      <c r="K35" s="33"/>
      <c r="L35" s="17">
        <f>SUM(L24:L34)</f>
        <v>909700</v>
      </c>
      <c r="M35" s="17">
        <f>SUM(M24:M34)</f>
        <v>864215</v>
      </c>
      <c r="N35" s="17">
        <f>SUM(N24:N34)</f>
        <v>836924</v>
      </c>
      <c r="O35" s="17">
        <f>SUM(O24:O34)</f>
        <v>313599</v>
      </c>
      <c r="P35" s="40">
        <f>(N35/H35)-100%</f>
        <v>0.59924330005254856</v>
      </c>
    </row>
    <row r="36" spans="1:16" ht="20.75" customHeight="1" x14ac:dyDescent="0.15">
      <c r="A36" s="6" t="s">
        <v>87</v>
      </c>
      <c r="B36" s="7"/>
      <c r="C36" s="7"/>
      <c r="D36" s="26"/>
      <c r="E36" s="27"/>
      <c r="F36" s="7"/>
      <c r="G36" s="7"/>
      <c r="H36" s="7"/>
      <c r="I36" s="7"/>
      <c r="J36" s="26"/>
      <c r="K36" s="28"/>
      <c r="L36" s="28"/>
      <c r="M36" s="28"/>
      <c r="N36" s="28"/>
      <c r="O36" s="28"/>
      <c r="P36" s="24"/>
    </row>
    <row r="37" spans="1:16" ht="20.75" customHeight="1" x14ac:dyDescent="0.15">
      <c r="A37" s="12" t="s">
        <v>88</v>
      </c>
      <c r="B37" s="12" t="s">
        <v>89</v>
      </c>
      <c r="C37" s="12" t="s">
        <v>17</v>
      </c>
      <c r="D37" s="13">
        <v>30000</v>
      </c>
      <c r="E37" s="14" t="s">
        <v>18</v>
      </c>
      <c r="F37" s="15">
        <v>24000</v>
      </c>
      <c r="G37" s="15">
        <v>10000</v>
      </c>
      <c r="H37" s="15">
        <f t="shared" ref="H37:H47" si="12">SUM(F37:G37)</f>
        <v>34000</v>
      </c>
      <c r="I37" s="12" t="s">
        <v>19</v>
      </c>
      <c r="J37" s="13">
        <v>25000</v>
      </c>
      <c r="K37" s="16" t="s">
        <v>20</v>
      </c>
      <c r="L37" s="17">
        <v>26250</v>
      </c>
      <c r="M37" s="36">
        <f t="shared" ref="M37:M47" si="13">L37*0.95</f>
        <v>24937.5</v>
      </c>
      <c r="N37" s="17">
        <f t="shared" ref="N37:N47" si="14">M37-(L37*0.03)</f>
        <v>24150</v>
      </c>
      <c r="O37" s="17">
        <f t="shared" ref="O37:O47" si="15">N37-H37</f>
        <v>-9850</v>
      </c>
      <c r="P37" s="40"/>
    </row>
    <row r="38" spans="1:16" ht="20.75" customHeight="1" x14ac:dyDescent="0.15">
      <c r="A38" s="6" t="s">
        <v>90</v>
      </c>
      <c r="B38" s="6" t="s">
        <v>91</v>
      </c>
      <c r="C38" s="6" t="s">
        <v>17</v>
      </c>
      <c r="D38" s="19">
        <v>41000</v>
      </c>
      <c r="E38" s="20" t="s">
        <v>18</v>
      </c>
      <c r="F38" s="21">
        <v>32800</v>
      </c>
      <c r="G38" s="21">
        <v>10000</v>
      </c>
      <c r="H38" s="21">
        <f t="shared" si="12"/>
        <v>42800</v>
      </c>
      <c r="I38" s="6" t="s">
        <v>19</v>
      </c>
      <c r="J38" s="19">
        <v>75000</v>
      </c>
      <c r="K38" s="22" t="s">
        <v>20</v>
      </c>
      <c r="L38" s="23">
        <v>78750</v>
      </c>
      <c r="M38" s="35">
        <f t="shared" si="13"/>
        <v>74812.5</v>
      </c>
      <c r="N38" s="23">
        <f t="shared" si="14"/>
        <v>72450</v>
      </c>
      <c r="O38" s="23">
        <f t="shared" si="15"/>
        <v>29650</v>
      </c>
      <c r="P38" s="40"/>
    </row>
    <row r="39" spans="1:16" ht="20.75" customHeight="1" x14ac:dyDescent="0.15">
      <c r="A39" s="12" t="s">
        <v>92</v>
      </c>
      <c r="B39" s="12" t="s">
        <v>93</v>
      </c>
      <c r="C39" s="12" t="s">
        <v>17</v>
      </c>
      <c r="D39" s="13">
        <v>48000</v>
      </c>
      <c r="E39" s="14" t="s">
        <v>18</v>
      </c>
      <c r="F39" s="15">
        <v>38400</v>
      </c>
      <c r="G39" s="15">
        <v>10000</v>
      </c>
      <c r="H39" s="15">
        <f t="shared" si="12"/>
        <v>48400</v>
      </c>
      <c r="I39" s="12" t="s">
        <v>19</v>
      </c>
      <c r="J39" s="13">
        <v>45000</v>
      </c>
      <c r="K39" s="16" t="s">
        <v>20</v>
      </c>
      <c r="L39" s="17">
        <v>47250</v>
      </c>
      <c r="M39" s="36">
        <f t="shared" si="13"/>
        <v>44887.5</v>
      </c>
      <c r="N39" s="17">
        <f t="shared" si="14"/>
        <v>43470</v>
      </c>
      <c r="O39" s="17">
        <f t="shared" si="15"/>
        <v>-4930</v>
      </c>
      <c r="P39" s="40"/>
    </row>
    <row r="40" spans="1:16" ht="20.75" customHeight="1" x14ac:dyDescent="0.15">
      <c r="A40" s="6" t="s">
        <v>30</v>
      </c>
      <c r="B40" s="6" t="s">
        <v>94</v>
      </c>
      <c r="C40" s="6" t="s">
        <v>23</v>
      </c>
      <c r="D40" s="41">
        <v>16000</v>
      </c>
      <c r="E40" s="20" t="s">
        <v>20</v>
      </c>
      <c r="F40" s="21">
        <v>16800</v>
      </c>
      <c r="G40" s="21">
        <v>10000</v>
      </c>
      <c r="H40" s="21">
        <f t="shared" si="12"/>
        <v>26800</v>
      </c>
      <c r="I40" s="6" t="s">
        <v>32</v>
      </c>
      <c r="J40" s="19">
        <v>32000</v>
      </c>
      <c r="K40" s="22" t="s">
        <v>33</v>
      </c>
      <c r="L40" s="23">
        <v>32000</v>
      </c>
      <c r="M40" s="23">
        <f t="shared" si="13"/>
        <v>30400</v>
      </c>
      <c r="N40" s="23">
        <f t="shared" si="14"/>
        <v>29440</v>
      </c>
      <c r="O40" s="23">
        <f t="shared" si="15"/>
        <v>2640</v>
      </c>
      <c r="P40" s="40"/>
    </row>
    <row r="41" spans="1:16" ht="20.75" customHeight="1" x14ac:dyDescent="0.15">
      <c r="A41" s="12" t="s">
        <v>95</v>
      </c>
      <c r="B41" s="12" t="s">
        <v>96</v>
      </c>
      <c r="C41" s="12" t="s">
        <v>23</v>
      </c>
      <c r="D41" s="15">
        <v>12000</v>
      </c>
      <c r="E41" s="42" t="s">
        <v>20</v>
      </c>
      <c r="F41" s="15">
        <v>12600</v>
      </c>
      <c r="G41" s="15">
        <v>10000</v>
      </c>
      <c r="H41" s="15">
        <f t="shared" si="12"/>
        <v>22600</v>
      </c>
      <c r="I41" s="12" t="s">
        <v>32</v>
      </c>
      <c r="J41" s="13">
        <v>25000</v>
      </c>
      <c r="K41" s="16" t="s">
        <v>33</v>
      </c>
      <c r="L41" s="17">
        <v>25000</v>
      </c>
      <c r="M41" s="17">
        <f t="shared" si="13"/>
        <v>23750</v>
      </c>
      <c r="N41" s="17">
        <f t="shared" si="14"/>
        <v>23000</v>
      </c>
      <c r="O41" s="17">
        <f t="shared" si="15"/>
        <v>400</v>
      </c>
      <c r="P41" s="40"/>
    </row>
    <row r="42" spans="1:16" ht="20.75" customHeight="1" x14ac:dyDescent="0.15">
      <c r="A42" s="6" t="s">
        <v>97</v>
      </c>
      <c r="B42" s="6" t="s">
        <v>98</v>
      </c>
      <c r="C42" s="6" t="s">
        <v>23</v>
      </c>
      <c r="D42" s="43">
        <v>50000</v>
      </c>
      <c r="E42" s="20" t="s">
        <v>20</v>
      </c>
      <c r="F42" s="21">
        <v>52500</v>
      </c>
      <c r="G42" s="21">
        <v>10000</v>
      </c>
      <c r="H42" s="21">
        <f t="shared" si="12"/>
        <v>62500</v>
      </c>
      <c r="I42" s="6" t="s">
        <v>19</v>
      </c>
      <c r="J42" s="19">
        <v>100000</v>
      </c>
      <c r="K42" s="22" t="s">
        <v>20</v>
      </c>
      <c r="L42" s="23">
        <v>105000</v>
      </c>
      <c r="M42" s="23">
        <f t="shared" si="13"/>
        <v>99750</v>
      </c>
      <c r="N42" s="23">
        <f t="shared" si="14"/>
        <v>96600</v>
      </c>
      <c r="O42" s="23">
        <f t="shared" si="15"/>
        <v>34100</v>
      </c>
      <c r="P42" s="40"/>
    </row>
    <row r="43" spans="1:16" ht="20.75" customHeight="1" x14ac:dyDescent="0.15">
      <c r="A43" s="12" t="s">
        <v>99</v>
      </c>
      <c r="B43" s="12" t="s">
        <v>100</v>
      </c>
      <c r="C43" s="12" t="s">
        <v>38</v>
      </c>
      <c r="D43" s="13">
        <v>70000</v>
      </c>
      <c r="E43" s="14" t="s">
        <v>18</v>
      </c>
      <c r="F43" s="15">
        <v>56000</v>
      </c>
      <c r="G43" s="15">
        <v>10000</v>
      </c>
      <c r="H43" s="15">
        <f t="shared" si="12"/>
        <v>66000</v>
      </c>
      <c r="I43" s="12" t="s">
        <v>64</v>
      </c>
      <c r="J43" s="13">
        <v>100000</v>
      </c>
      <c r="K43" s="16" t="s">
        <v>18</v>
      </c>
      <c r="L43" s="17">
        <v>74000</v>
      </c>
      <c r="M43" s="17">
        <f t="shared" si="13"/>
        <v>70300</v>
      </c>
      <c r="N43" s="17">
        <f t="shared" si="14"/>
        <v>68080</v>
      </c>
      <c r="O43" s="17">
        <f t="shared" si="15"/>
        <v>2080</v>
      </c>
      <c r="P43" s="40"/>
    </row>
    <row r="44" spans="1:16" ht="20.75" customHeight="1" x14ac:dyDescent="0.15">
      <c r="A44" s="6" t="s">
        <v>101</v>
      </c>
      <c r="B44" s="6" t="s">
        <v>102</v>
      </c>
      <c r="C44" s="6" t="s">
        <v>38</v>
      </c>
      <c r="D44" s="19">
        <v>50000</v>
      </c>
      <c r="E44" s="20" t="s">
        <v>18</v>
      </c>
      <c r="F44" s="21">
        <v>40000</v>
      </c>
      <c r="G44" s="21">
        <v>10000</v>
      </c>
      <c r="H44" s="21">
        <f t="shared" si="12"/>
        <v>50000</v>
      </c>
      <c r="I44" s="6" t="s">
        <v>19</v>
      </c>
      <c r="J44" s="19">
        <v>40000</v>
      </c>
      <c r="K44" s="22" t="s">
        <v>20</v>
      </c>
      <c r="L44" s="23">
        <v>42000</v>
      </c>
      <c r="M44" s="23">
        <f t="shared" si="13"/>
        <v>39900</v>
      </c>
      <c r="N44" s="23">
        <f t="shared" si="14"/>
        <v>38640</v>
      </c>
      <c r="O44" s="23">
        <f t="shared" si="15"/>
        <v>-11360</v>
      </c>
      <c r="P44" s="40"/>
    </row>
    <row r="45" spans="1:16" ht="20.75" customHeight="1" x14ac:dyDescent="0.15">
      <c r="A45" s="12" t="s">
        <v>103</v>
      </c>
      <c r="B45" s="12" t="s">
        <v>104</v>
      </c>
      <c r="C45" s="12" t="s">
        <v>17</v>
      </c>
      <c r="D45" s="13">
        <v>88000</v>
      </c>
      <c r="E45" s="14" t="s">
        <v>18</v>
      </c>
      <c r="F45" s="15">
        <v>70400</v>
      </c>
      <c r="G45" s="15">
        <v>10000</v>
      </c>
      <c r="H45" s="15">
        <f t="shared" si="12"/>
        <v>80400</v>
      </c>
      <c r="I45" s="12" t="s">
        <v>19</v>
      </c>
      <c r="J45" s="13">
        <v>58000</v>
      </c>
      <c r="K45" s="16" t="s">
        <v>20</v>
      </c>
      <c r="L45" s="17">
        <v>60900</v>
      </c>
      <c r="M45" s="17">
        <f t="shared" si="13"/>
        <v>57855</v>
      </c>
      <c r="N45" s="17">
        <f t="shared" si="14"/>
        <v>56028</v>
      </c>
      <c r="O45" s="17">
        <f t="shared" si="15"/>
        <v>-24372</v>
      </c>
      <c r="P45" s="40"/>
    </row>
    <row r="46" spans="1:16" ht="20.75" customHeight="1" x14ac:dyDescent="0.15">
      <c r="A46" s="6" t="s">
        <v>75</v>
      </c>
      <c r="B46" s="6" t="s">
        <v>105</v>
      </c>
      <c r="C46" s="6" t="s">
        <v>23</v>
      </c>
      <c r="D46" s="19">
        <v>15000</v>
      </c>
      <c r="E46" s="20" t="s">
        <v>20</v>
      </c>
      <c r="F46" s="21">
        <v>15750</v>
      </c>
      <c r="G46" s="21">
        <v>10000</v>
      </c>
      <c r="H46" s="21">
        <f t="shared" si="12"/>
        <v>25750</v>
      </c>
      <c r="I46" s="6" t="s">
        <v>54</v>
      </c>
      <c r="J46" s="19">
        <v>27000</v>
      </c>
      <c r="K46" s="22" t="s">
        <v>18</v>
      </c>
      <c r="L46" s="23">
        <v>19980</v>
      </c>
      <c r="M46" s="23">
        <f t="shared" si="13"/>
        <v>18981</v>
      </c>
      <c r="N46" s="35">
        <f t="shared" si="14"/>
        <v>18381.599999999999</v>
      </c>
      <c r="O46" s="35">
        <f t="shared" si="15"/>
        <v>-7368.4000000000015</v>
      </c>
      <c r="P46" s="40"/>
    </row>
    <row r="47" spans="1:16" ht="32.75" customHeight="1" x14ac:dyDescent="0.15">
      <c r="A47" s="12" t="s">
        <v>106</v>
      </c>
      <c r="B47" s="30"/>
      <c r="C47" s="30"/>
      <c r="D47" s="31"/>
      <c r="E47" s="32"/>
      <c r="F47" s="15">
        <f>SUM(F37:F46)</f>
        <v>359250</v>
      </c>
      <c r="G47" s="15">
        <f>SUM(G37:G46)</f>
        <v>100000</v>
      </c>
      <c r="H47" s="15">
        <f t="shared" si="12"/>
        <v>459250</v>
      </c>
      <c r="I47" s="12" t="s">
        <v>107</v>
      </c>
      <c r="J47" s="31"/>
      <c r="K47" s="33"/>
      <c r="L47" s="17">
        <f>SUM(L37:L46)</f>
        <v>511130</v>
      </c>
      <c r="M47" s="36">
        <f t="shared" si="13"/>
        <v>485573.5</v>
      </c>
      <c r="N47" s="36">
        <f t="shared" si="14"/>
        <v>470239.6</v>
      </c>
      <c r="O47" s="36">
        <f t="shared" si="15"/>
        <v>10989.599999999977</v>
      </c>
      <c r="P47" s="40">
        <f>(N47/H47)-100%</f>
        <v>2.3929450190528057E-2</v>
      </c>
    </row>
    <row r="48" spans="1:16" ht="20.75" customHeight="1" x14ac:dyDescent="0.15">
      <c r="A48" s="6" t="s">
        <v>108</v>
      </c>
      <c r="B48" s="7"/>
      <c r="C48" s="7"/>
      <c r="D48" s="26"/>
      <c r="E48" s="27"/>
      <c r="F48" s="7"/>
      <c r="G48" s="7"/>
      <c r="H48" s="7"/>
      <c r="I48" s="7"/>
      <c r="J48" s="26"/>
      <c r="K48" s="28"/>
      <c r="L48" s="28"/>
      <c r="M48" s="28"/>
      <c r="N48" s="28"/>
      <c r="O48" s="28"/>
      <c r="P48" s="24"/>
    </row>
    <row r="49" spans="1:16" ht="20.75" customHeight="1" x14ac:dyDescent="0.15">
      <c r="A49" s="12" t="s">
        <v>109</v>
      </c>
      <c r="B49" s="12" t="s">
        <v>110</v>
      </c>
      <c r="C49" s="12" t="s">
        <v>23</v>
      </c>
      <c r="D49" s="13">
        <v>44000</v>
      </c>
      <c r="E49" s="14" t="s">
        <v>20</v>
      </c>
      <c r="F49" s="15">
        <v>46200</v>
      </c>
      <c r="G49" s="15">
        <v>10000</v>
      </c>
      <c r="H49" s="15">
        <f t="shared" ref="H49:H66" si="16">SUM(F49:G49)</f>
        <v>56200</v>
      </c>
      <c r="I49" s="12" t="s">
        <v>64</v>
      </c>
      <c r="J49" s="13">
        <v>110000</v>
      </c>
      <c r="K49" s="16" t="s">
        <v>18</v>
      </c>
      <c r="L49" s="17">
        <v>94600</v>
      </c>
      <c r="M49" s="17">
        <f t="shared" ref="M49:M67" si="17">L49*0.95</f>
        <v>89870</v>
      </c>
      <c r="N49" s="17">
        <f t="shared" ref="N49:N67" si="18">M49-(L49*0.03)</f>
        <v>87032</v>
      </c>
      <c r="O49" s="17">
        <f t="shared" ref="O49:O67" si="19">N49-H49</f>
        <v>30832</v>
      </c>
      <c r="P49" s="40"/>
    </row>
    <row r="50" spans="1:16" ht="20.75" customHeight="1" x14ac:dyDescent="0.15">
      <c r="A50" s="6" t="s">
        <v>71</v>
      </c>
      <c r="B50" s="6" t="s">
        <v>111</v>
      </c>
      <c r="C50" s="6" t="s">
        <v>23</v>
      </c>
      <c r="D50" s="19">
        <v>24000</v>
      </c>
      <c r="E50" s="20" t="s">
        <v>20</v>
      </c>
      <c r="F50" s="21">
        <v>25200</v>
      </c>
      <c r="G50" s="21">
        <v>10000</v>
      </c>
      <c r="H50" s="21">
        <f t="shared" si="16"/>
        <v>35200</v>
      </c>
      <c r="I50" s="6" t="s">
        <v>32</v>
      </c>
      <c r="J50" s="19">
        <v>45000</v>
      </c>
      <c r="K50" s="22" t="s">
        <v>33</v>
      </c>
      <c r="L50" s="23">
        <v>45000</v>
      </c>
      <c r="M50" s="23">
        <f t="shared" si="17"/>
        <v>42750</v>
      </c>
      <c r="N50" s="23">
        <f t="shared" si="18"/>
        <v>41400</v>
      </c>
      <c r="O50" s="23">
        <f t="shared" si="19"/>
        <v>6200</v>
      </c>
      <c r="P50" s="40"/>
    </row>
    <row r="51" spans="1:16" ht="20.75" customHeight="1" x14ac:dyDescent="0.15">
      <c r="A51" s="12" t="s">
        <v>112</v>
      </c>
      <c r="B51" s="12" t="s">
        <v>113</v>
      </c>
      <c r="C51" s="12" t="s">
        <v>38</v>
      </c>
      <c r="D51" s="13">
        <v>230000</v>
      </c>
      <c r="E51" s="14" t="s">
        <v>18</v>
      </c>
      <c r="F51" s="15">
        <v>161000</v>
      </c>
      <c r="G51" s="15">
        <v>10000</v>
      </c>
      <c r="H51" s="15">
        <f t="shared" si="16"/>
        <v>171000</v>
      </c>
      <c r="I51" s="12" t="s">
        <v>64</v>
      </c>
      <c r="J51" s="13">
        <v>380000</v>
      </c>
      <c r="K51" s="16" t="s">
        <v>18</v>
      </c>
      <c r="L51" s="17">
        <v>326800</v>
      </c>
      <c r="M51" s="17">
        <f t="shared" si="17"/>
        <v>310460</v>
      </c>
      <c r="N51" s="17">
        <f t="shared" si="18"/>
        <v>300656</v>
      </c>
      <c r="O51" s="17">
        <f t="shared" si="19"/>
        <v>129656</v>
      </c>
      <c r="P51" s="40"/>
    </row>
    <row r="52" spans="1:16" ht="20.75" customHeight="1" x14ac:dyDescent="0.15">
      <c r="A52" s="6" t="s">
        <v>114</v>
      </c>
      <c r="B52" s="6" t="s">
        <v>115</v>
      </c>
      <c r="C52" s="6" t="s">
        <v>23</v>
      </c>
      <c r="D52" s="19">
        <v>33000</v>
      </c>
      <c r="E52" s="20" t="s">
        <v>20</v>
      </c>
      <c r="F52" s="21">
        <v>34650</v>
      </c>
      <c r="G52" s="21">
        <v>10000</v>
      </c>
      <c r="H52" s="21">
        <f t="shared" si="16"/>
        <v>44650</v>
      </c>
      <c r="I52" s="6" t="s">
        <v>32</v>
      </c>
      <c r="J52" s="19">
        <v>75000</v>
      </c>
      <c r="K52" s="22" t="s">
        <v>33</v>
      </c>
      <c r="L52" s="23">
        <v>75000</v>
      </c>
      <c r="M52" s="23">
        <f t="shared" si="17"/>
        <v>71250</v>
      </c>
      <c r="N52" s="23">
        <f t="shared" si="18"/>
        <v>69000</v>
      </c>
      <c r="O52" s="23">
        <f t="shared" si="19"/>
        <v>24350</v>
      </c>
      <c r="P52" s="40"/>
    </row>
    <row r="53" spans="1:16" ht="20.75" customHeight="1" x14ac:dyDescent="0.15">
      <c r="A53" s="12" t="s">
        <v>116</v>
      </c>
      <c r="B53" s="12" t="s">
        <v>117</v>
      </c>
      <c r="C53" s="12" t="s">
        <v>23</v>
      </c>
      <c r="D53" s="13">
        <v>13500</v>
      </c>
      <c r="E53" s="14" t="s">
        <v>20</v>
      </c>
      <c r="F53" s="15">
        <v>14175</v>
      </c>
      <c r="G53" s="15">
        <v>10000</v>
      </c>
      <c r="H53" s="15">
        <f t="shared" si="16"/>
        <v>24175</v>
      </c>
      <c r="I53" s="12" t="s">
        <v>54</v>
      </c>
      <c r="J53" s="13">
        <v>22000</v>
      </c>
      <c r="K53" s="16" t="s">
        <v>18</v>
      </c>
      <c r="L53" s="17">
        <v>18920</v>
      </c>
      <c r="M53" s="17">
        <f t="shared" si="17"/>
        <v>17974</v>
      </c>
      <c r="N53" s="36">
        <f t="shared" si="18"/>
        <v>17406.400000000001</v>
      </c>
      <c r="O53" s="36">
        <f t="shared" si="19"/>
        <v>-6768.5999999999985</v>
      </c>
      <c r="P53" s="40"/>
    </row>
    <row r="54" spans="1:16" ht="20.75" customHeight="1" x14ac:dyDescent="0.15">
      <c r="A54" s="6" t="s">
        <v>118</v>
      </c>
      <c r="B54" s="6" t="s">
        <v>119</v>
      </c>
      <c r="C54" s="6" t="s">
        <v>23</v>
      </c>
      <c r="D54" s="44">
        <v>14000</v>
      </c>
      <c r="E54" s="20" t="s">
        <v>20</v>
      </c>
      <c r="F54" s="21">
        <v>14700</v>
      </c>
      <c r="G54" s="21">
        <v>10000</v>
      </c>
      <c r="H54" s="21">
        <f t="shared" si="16"/>
        <v>24700</v>
      </c>
      <c r="I54" s="6" t="s">
        <v>54</v>
      </c>
      <c r="J54" s="44">
        <v>22000</v>
      </c>
      <c r="K54" s="22" t="s">
        <v>18</v>
      </c>
      <c r="L54" s="23">
        <v>18920</v>
      </c>
      <c r="M54" s="23">
        <f t="shared" si="17"/>
        <v>17974</v>
      </c>
      <c r="N54" s="35">
        <f t="shared" si="18"/>
        <v>17406.400000000001</v>
      </c>
      <c r="O54" s="35">
        <f t="shared" si="19"/>
        <v>-7293.5999999999985</v>
      </c>
      <c r="P54" s="40"/>
    </row>
    <row r="55" spans="1:16" ht="20.75" customHeight="1" x14ac:dyDescent="0.15">
      <c r="A55" s="12" t="s">
        <v>120</v>
      </c>
      <c r="B55" s="12" t="s">
        <v>121</v>
      </c>
      <c r="C55" s="12" t="s">
        <v>122</v>
      </c>
      <c r="D55" s="45">
        <v>90000</v>
      </c>
      <c r="E55" s="14" t="s">
        <v>123</v>
      </c>
      <c r="F55" s="15">
        <v>59400</v>
      </c>
      <c r="G55" s="15">
        <v>10000</v>
      </c>
      <c r="H55" s="15">
        <f t="shared" si="16"/>
        <v>69400</v>
      </c>
      <c r="I55" s="12" t="s">
        <v>124</v>
      </c>
      <c r="J55" s="45">
        <v>200000</v>
      </c>
      <c r="K55" s="16" t="s">
        <v>18</v>
      </c>
      <c r="L55" s="17">
        <v>172000</v>
      </c>
      <c r="M55" s="17">
        <f t="shared" si="17"/>
        <v>163400</v>
      </c>
      <c r="N55" s="17">
        <f t="shared" si="18"/>
        <v>158240</v>
      </c>
      <c r="O55" s="17">
        <f t="shared" si="19"/>
        <v>88840</v>
      </c>
      <c r="P55" s="40"/>
    </row>
    <row r="56" spans="1:16" ht="20.75" customHeight="1" x14ac:dyDescent="0.15">
      <c r="A56" s="6" t="s">
        <v>125</v>
      </c>
      <c r="B56" s="6" t="s">
        <v>126</v>
      </c>
      <c r="C56" s="6" t="s">
        <v>23</v>
      </c>
      <c r="D56" s="44">
        <v>115000</v>
      </c>
      <c r="E56" s="20" t="s">
        <v>20</v>
      </c>
      <c r="F56" s="21">
        <v>120750</v>
      </c>
      <c r="G56" s="21">
        <v>10000</v>
      </c>
      <c r="H56" s="21">
        <f t="shared" si="16"/>
        <v>130750</v>
      </c>
      <c r="I56" s="6" t="s">
        <v>50</v>
      </c>
      <c r="J56" s="44">
        <v>300000</v>
      </c>
      <c r="K56" s="22" t="s">
        <v>20</v>
      </c>
      <c r="L56" s="23">
        <v>315000</v>
      </c>
      <c r="M56" s="23">
        <f t="shared" si="17"/>
        <v>299250</v>
      </c>
      <c r="N56" s="23">
        <f t="shared" si="18"/>
        <v>289800</v>
      </c>
      <c r="O56" s="23">
        <f t="shared" si="19"/>
        <v>159050</v>
      </c>
      <c r="P56" s="40"/>
    </row>
    <row r="57" spans="1:16" ht="20.75" customHeight="1" x14ac:dyDescent="0.15">
      <c r="A57" s="12" t="s">
        <v>127</v>
      </c>
      <c r="B57" s="12" t="s">
        <v>128</v>
      </c>
      <c r="C57" s="12" t="s">
        <v>23</v>
      </c>
      <c r="D57" s="45">
        <v>60000</v>
      </c>
      <c r="E57" s="14" t="s">
        <v>20</v>
      </c>
      <c r="F57" s="15">
        <v>63000</v>
      </c>
      <c r="G57" s="15">
        <v>10000</v>
      </c>
      <c r="H57" s="15">
        <f t="shared" si="16"/>
        <v>73000</v>
      </c>
      <c r="I57" s="12" t="s">
        <v>50</v>
      </c>
      <c r="J57" s="45">
        <v>105000</v>
      </c>
      <c r="K57" s="16" t="s">
        <v>20</v>
      </c>
      <c r="L57" s="17">
        <v>110250</v>
      </c>
      <c r="M57" s="36">
        <f t="shared" si="17"/>
        <v>104737.5</v>
      </c>
      <c r="N57" s="17">
        <f t="shared" si="18"/>
        <v>101430</v>
      </c>
      <c r="O57" s="17">
        <f t="shared" si="19"/>
        <v>28430</v>
      </c>
      <c r="P57" s="40"/>
    </row>
    <row r="58" spans="1:16" ht="20.75" customHeight="1" x14ac:dyDescent="0.15">
      <c r="A58" s="6" t="s">
        <v>129</v>
      </c>
      <c r="B58" s="6" t="s">
        <v>130</v>
      </c>
      <c r="C58" s="6" t="s">
        <v>23</v>
      </c>
      <c r="D58" s="44">
        <v>70000</v>
      </c>
      <c r="E58" s="20" t="s">
        <v>20</v>
      </c>
      <c r="F58" s="21">
        <v>73500</v>
      </c>
      <c r="G58" s="21">
        <v>10000</v>
      </c>
      <c r="H58" s="21">
        <f t="shared" si="16"/>
        <v>83500</v>
      </c>
      <c r="I58" s="6" t="s">
        <v>50</v>
      </c>
      <c r="J58" s="44">
        <v>70000</v>
      </c>
      <c r="K58" s="22" t="s">
        <v>20</v>
      </c>
      <c r="L58" s="23">
        <v>73500</v>
      </c>
      <c r="M58" s="23">
        <f t="shared" si="17"/>
        <v>69825</v>
      </c>
      <c r="N58" s="23">
        <f t="shared" si="18"/>
        <v>67620</v>
      </c>
      <c r="O58" s="23">
        <f t="shared" si="19"/>
        <v>-15880</v>
      </c>
      <c r="P58" s="40"/>
    </row>
    <row r="59" spans="1:16" ht="20.75" customHeight="1" x14ac:dyDescent="0.15">
      <c r="A59" s="12" t="s">
        <v>131</v>
      </c>
      <c r="B59" s="12" t="s">
        <v>132</v>
      </c>
      <c r="C59" s="12" t="s">
        <v>23</v>
      </c>
      <c r="D59" s="45">
        <v>100000</v>
      </c>
      <c r="E59" s="14" t="s">
        <v>20</v>
      </c>
      <c r="F59" s="15">
        <v>105000</v>
      </c>
      <c r="G59" s="15">
        <v>10000</v>
      </c>
      <c r="H59" s="15">
        <f t="shared" si="16"/>
        <v>115000</v>
      </c>
      <c r="I59" s="12" t="s">
        <v>50</v>
      </c>
      <c r="J59" s="45">
        <v>165000</v>
      </c>
      <c r="K59" s="16" t="s">
        <v>20</v>
      </c>
      <c r="L59" s="17">
        <v>173250</v>
      </c>
      <c r="M59" s="36">
        <f t="shared" si="17"/>
        <v>164587.5</v>
      </c>
      <c r="N59" s="17">
        <f t="shared" si="18"/>
        <v>159390</v>
      </c>
      <c r="O59" s="17">
        <f t="shared" si="19"/>
        <v>44390</v>
      </c>
      <c r="P59" s="40"/>
    </row>
    <row r="60" spans="1:16" ht="20.75" customHeight="1" x14ac:dyDescent="0.15">
      <c r="A60" s="6" t="s">
        <v>109</v>
      </c>
      <c r="B60" s="6" t="s">
        <v>133</v>
      </c>
      <c r="C60" s="6" t="s">
        <v>17</v>
      </c>
      <c r="D60" s="44">
        <v>150000</v>
      </c>
      <c r="E60" s="20" t="s">
        <v>18</v>
      </c>
      <c r="F60" s="21">
        <v>105000</v>
      </c>
      <c r="G60" s="21">
        <v>10000</v>
      </c>
      <c r="H60" s="21">
        <f t="shared" si="16"/>
        <v>115000</v>
      </c>
      <c r="I60" s="6" t="s">
        <v>50</v>
      </c>
      <c r="J60" s="44">
        <v>100000</v>
      </c>
      <c r="K60" s="22" t="s">
        <v>20</v>
      </c>
      <c r="L60" s="23">
        <v>105000</v>
      </c>
      <c r="M60" s="23">
        <f t="shared" si="17"/>
        <v>99750</v>
      </c>
      <c r="N60" s="23">
        <f t="shared" si="18"/>
        <v>96600</v>
      </c>
      <c r="O60" s="23">
        <f t="shared" si="19"/>
        <v>-18400</v>
      </c>
      <c r="P60" s="40"/>
    </row>
    <row r="61" spans="1:16" ht="20.75" customHeight="1" x14ac:dyDescent="0.15">
      <c r="A61" s="12" t="s">
        <v>134</v>
      </c>
      <c r="B61" s="12" t="s">
        <v>135</v>
      </c>
      <c r="C61" s="12" t="s">
        <v>23</v>
      </c>
      <c r="D61" s="45">
        <v>50000</v>
      </c>
      <c r="E61" s="14" t="s">
        <v>20</v>
      </c>
      <c r="F61" s="15">
        <v>52500</v>
      </c>
      <c r="G61" s="15">
        <v>10000</v>
      </c>
      <c r="H61" s="15">
        <f t="shared" si="16"/>
        <v>62500</v>
      </c>
      <c r="I61" s="12" t="s">
        <v>19</v>
      </c>
      <c r="J61" s="45">
        <v>60000</v>
      </c>
      <c r="K61" s="16" t="s">
        <v>20</v>
      </c>
      <c r="L61" s="17">
        <v>63000</v>
      </c>
      <c r="M61" s="17">
        <f t="shared" si="17"/>
        <v>59850</v>
      </c>
      <c r="N61" s="17">
        <f t="shared" si="18"/>
        <v>57960</v>
      </c>
      <c r="O61" s="17">
        <f t="shared" si="19"/>
        <v>-4540</v>
      </c>
      <c r="P61" s="40"/>
    </row>
    <row r="62" spans="1:16" ht="20.75" customHeight="1" x14ac:dyDescent="0.15">
      <c r="A62" s="6" t="s">
        <v>118</v>
      </c>
      <c r="B62" s="6" t="s">
        <v>136</v>
      </c>
      <c r="C62" s="6" t="s">
        <v>23</v>
      </c>
      <c r="D62" s="44">
        <v>40000</v>
      </c>
      <c r="E62" s="20" t="s">
        <v>20</v>
      </c>
      <c r="F62" s="21">
        <v>42000</v>
      </c>
      <c r="G62" s="21">
        <v>10000</v>
      </c>
      <c r="H62" s="21">
        <f t="shared" si="16"/>
        <v>52000</v>
      </c>
      <c r="I62" s="6" t="s">
        <v>19</v>
      </c>
      <c r="J62" s="44">
        <v>95000</v>
      </c>
      <c r="K62" s="22" t="s">
        <v>20</v>
      </c>
      <c r="L62" s="23">
        <v>99750</v>
      </c>
      <c r="M62" s="25">
        <f t="shared" si="17"/>
        <v>94762.5</v>
      </c>
      <c r="N62" s="23">
        <f t="shared" si="18"/>
        <v>91770</v>
      </c>
      <c r="O62" s="23">
        <f t="shared" si="19"/>
        <v>39770</v>
      </c>
      <c r="P62" s="40"/>
    </row>
    <row r="63" spans="1:16" ht="20.75" customHeight="1" x14ac:dyDescent="0.15">
      <c r="A63" s="12" t="s">
        <v>137</v>
      </c>
      <c r="B63" s="12" t="s">
        <v>138</v>
      </c>
      <c r="C63" s="12" t="s">
        <v>23</v>
      </c>
      <c r="D63" s="45">
        <v>30000</v>
      </c>
      <c r="E63" s="14" t="s">
        <v>20</v>
      </c>
      <c r="F63" s="15">
        <v>31500</v>
      </c>
      <c r="G63" s="15">
        <v>10000</v>
      </c>
      <c r="H63" s="15">
        <f t="shared" si="16"/>
        <v>41500</v>
      </c>
      <c r="I63" s="12" t="s">
        <v>19</v>
      </c>
      <c r="J63" s="45">
        <v>38000</v>
      </c>
      <c r="K63" s="16" t="s">
        <v>20</v>
      </c>
      <c r="L63" s="17">
        <v>39900</v>
      </c>
      <c r="M63" s="17">
        <f t="shared" si="17"/>
        <v>37905</v>
      </c>
      <c r="N63" s="17">
        <f t="shared" si="18"/>
        <v>36708</v>
      </c>
      <c r="O63" s="17">
        <f t="shared" si="19"/>
        <v>-4792</v>
      </c>
      <c r="P63" s="40"/>
    </row>
    <row r="64" spans="1:16" ht="20.75" customHeight="1" x14ac:dyDescent="0.15">
      <c r="A64" s="6" t="s">
        <v>79</v>
      </c>
      <c r="B64" s="6" t="s">
        <v>139</v>
      </c>
      <c r="C64" s="6" t="s">
        <v>23</v>
      </c>
      <c r="D64" s="44">
        <v>62000</v>
      </c>
      <c r="E64" s="20" t="s">
        <v>20</v>
      </c>
      <c r="F64" s="21">
        <v>65100</v>
      </c>
      <c r="G64" s="21">
        <v>10000</v>
      </c>
      <c r="H64" s="21">
        <f t="shared" si="16"/>
        <v>75100</v>
      </c>
      <c r="I64" s="6" t="s">
        <v>19</v>
      </c>
      <c r="J64" s="44">
        <v>30000</v>
      </c>
      <c r="K64" s="22" t="s">
        <v>20</v>
      </c>
      <c r="L64" s="23">
        <v>31500</v>
      </c>
      <c r="M64" s="23">
        <f t="shared" si="17"/>
        <v>29925</v>
      </c>
      <c r="N64" s="23">
        <f t="shared" si="18"/>
        <v>28980</v>
      </c>
      <c r="O64" s="23">
        <f t="shared" si="19"/>
        <v>-46120</v>
      </c>
      <c r="P64" s="40"/>
    </row>
    <row r="65" spans="1:16" ht="20.75" customHeight="1" x14ac:dyDescent="0.15">
      <c r="A65" s="12" t="s">
        <v>101</v>
      </c>
      <c r="B65" s="12" t="s">
        <v>140</v>
      </c>
      <c r="C65" s="12" t="s">
        <v>23</v>
      </c>
      <c r="D65" s="45">
        <v>44000</v>
      </c>
      <c r="E65" s="14" t="s">
        <v>20</v>
      </c>
      <c r="F65" s="15">
        <v>46200</v>
      </c>
      <c r="G65" s="15">
        <v>10000</v>
      </c>
      <c r="H65" s="15">
        <f t="shared" si="16"/>
        <v>56200</v>
      </c>
      <c r="I65" s="12" t="s">
        <v>19</v>
      </c>
      <c r="J65" s="45">
        <v>88000</v>
      </c>
      <c r="K65" s="16" t="s">
        <v>20</v>
      </c>
      <c r="L65" s="17">
        <v>92400</v>
      </c>
      <c r="M65" s="17">
        <f t="shared" si="17"/>
        <v>87780</v>
      </c>
      <c r="N65" s="17">
        <f t="shared" si="18"/>
        <v>85008</v>
      </c>
      <c r="O65" s="17">
        <f t="shared" si="19"/>
        <v>28808</v>
      </c>
      <c r="P65" s="40"/>
    </row>
    <row r="66" spans="1:16" ht="20.75" customHeight="1" x14ac:dyDescent="0.15">
      <c r="A66" s="6" t="s">
        <v>79</v>
      </c>
      <c r="B66" s="6" t="s">
        <v>141</v>
      </c>
      <c r="C66" s="6" t="s">
        <v>23</v>
      </c>
      <c r="D66" s="44">
        <v>40000</v>
      </c>
      <c r="E66" s="20" t="s">
        <v>20</v>
      </c>
      <c r="F66" s="21">
        <v>42000</v>
      </c>
      <c r="G66" s="21">
        <v>10000</v>
      </c>
      <c r="H66" s="21">
        <f t="shared" si="16"/>
        <v>52000</v>
      </c>
      <c r="I66" s="6" t="s">
        <v>19</v>
      </c>
      <c r="J66" s="44">
        <v>38000</v>
      </c>
      <c r="K66" s="22" t="s">
        <v>20</v>
      </c>
      <c r="L66" s="23">
        <v>39900</v>
      </c>
      <c r="M66" s="23">
        <f t="shared" si="17"/>
        <v>37905</v>
      </c>
      <c r="N66" s="23">
        <f t="shared" si="18"/>
        <v>36708</v>
      </c>
      <c r="O66" s="23">
        <f t="shared" si="19"/>
        <v>-15292</v>
      </c>
      <c r="P66" s="40"/>
    </row>
    <row r="67" spans="1:16" ht="32.75" customHeight="1" x14ac:dyDescent="0.15">
      <c r="A67" s="12" t="s">
        <v>142</v>
      </c>
      <c r="B67" s="30"/>
      <c r="C67" s="30"/>
      <c r="D67" s="31"/>
      <c r="E67" s="32"/>
      <c r="F67" s="15">
        <f>SUM(F49:F66)</f>
        <v>1101875</v>
      </c>
      <c r="G67" s="15">
        <f>SUM(G49:G66)</f>
        <v>180000</v>
      </c>
      <c r="H67" s="15">
        <f>SUM(H49:H66)</f>
        <v>1281875</v>
      </c>
      <c r="I67" s="12" t="s">
        <v>143</v>
      </c>
      <c r="J67" s="31"/>
      <c r="K67" s="33"/>
      <c r="L67" s="17">
        <f>SUM(L49:L66)</f>
        <v>1894690</v>
      </c>
      <c r="M67" s="37">
        <f t="shared" si="17"/>
        <v>1799955.5</v>
      </c>
      <c r="N67" s="36">
        <f t="shared" si="18"/>
        <v>1743114.8</v>
      </c>
      <c r="O67" s="36">
        <f t="shared" si="19"/>
        <v>461239.80000000005</v>
      </c>
      <c r="P67" s="40">
        <f>(N67/H67)-100%</f>
        <v>0.35981651877133114</v>
      </c>
    </row>
    <row r="68" spans="1:16" ht="20.75" customHeight="1" x14ac:dyDescent="0.15">
      <c r="A68" s="6" t="s">
        <v>144</v>
      </c>
      <c r="B68" s="7"/>
      <c r="C68" s="7"/>
      <c r="D68" s="26"/>
      <c r="E68" s="27"/>
      <c r="F68" s="7"/>
      <c r="G68" s="7"/>
      <c r="H68" s="7"/>
      <c r="I68" s="7"/>
      <c r="J68" s="26"/>
      <c r="K68" s="28"/>
      <c r="L68" s="28"/>
      <c r="M68" s="28"/>
      <c r="N68" s="28"/>
      <c r="O68" s="28"/>
      <c r="P68" s="24"/>
    </row>
    <row r="69" spans="1:16" ht="20.75" customHeight="1" x14ac:dyDescent="0.15">
      <c r="A69" s="12" t="s">
        <v>112</v>
      </c>
      <c r="B69" s="12" t="s">
        <v>145</v>
      </c>
      <c r="C69" s="12" t="s">
        <v>17</v>
      </c>
      <c r="D69" s="45">
        <v>55000</v>
      </c>
      <c r="E69" s="14" t="s">
        <v>146</v>
      </c>
      <c r="F69" s="15">
        <v>46200</v>
      </c>
      <c r="G69" s="15">
        <v>10000</v>
      </c>
      <c r="H69" s="15">
        <f t="shared" ref="H69:H81" si="20">SUM(F69:G69)</f>
        <v>56200</v>
      </c>
      <c r="I69" s="12" t="s">
        <v>32</v>
      </c>
      <c r="J69" s="45">
        <v>56000</v>
      </c>
      <c r="K69" s="16" t="s">
        <v>33</v>
      </c>
      <c r="L69" s="17">
        <v>56000</v>
      </c>
      <c r="M69" s="17">
        <f t="shared" ref="M69:M80" si="21">L69*0.95</f>
        <v>53200</v>
      </c>
      <c r="N69" s="17">
        <f t="shared" ref="N69:N80" si="22">M69-(L69*0.03)</f>
        <v>51520</v>
      </c>
      <c r="O69" s="17">
        <f t="shared" ref="O69:O82" si="23">N69-H69</f>
        <v>-4680</v>
      </c>
      <c r="P69" s="18"/>
    </row>
    <row r="70" spans="1:16" ht="20.75" customHeight="1" x14ac:dyDescent="0.15">
      <c r="A70" s="6" t="s">
        <v>147</v>
      </c>
      <c r="B70" s="6" t="s">
        <v>148</v>
      </c>
      <c r="C70" s="6" t="s">
        <v>149</v>
      </c>
      <c r="D70" s="44">
        <v>16000</v>
      </c>
      <c r="E70" s="20" t="s">
        <v>146</v>
      </c>
      <c r="F70" s="21">
        <v>13440</v>
      </c>
      <c r="G70" s="21">
        <v>10000</v>
      </c>
      <c r="H70" s="21">
        <f t="shared" si="20"/>
        <v>23440</v>
      </c>
      <c r="I70" s="6" t="s">
        <v>32</v>
      </c>
      <c r="J70" s="44">
        <v>48000</v>
      </c>
      <c r="K70" s="22" t="s">
        <v>33</v>
      </c>
      <c r="L70" s="23">
        <v>48000</v>
      </c>
      <c r="M70" s="23">
        <f t="shared" si="21"/>
        <v>45600</v>
      </c>
      <c r="N70" s="23">
        <f t="shared" si="22"/>
        <v>44160</v>
      </c>
      <c r="O70" s="23">
        <f t="shared" si="23"/>
        <v>20720</v>
      </c>
      <c r="P70" s="24"/>
    </row>
    <row r="71" spans="1:16" ht="20.75" customHeight="1" x14ac:dyDescent="0.15">
      <c r="A71" s="12" t="s">
        <v>150</v>
      </c>
      <c r="B71" s="12" t="s">
        <v>151</v>
      </c>
      <c r="C71" s="12" t="s">
        <v>23</v>
      </c>
      <c r="D71" s="45">
        <v>40000</v>
      </c>
      <c r="E71" s="14" t="s">
        <v>20</v>
      </c>
      <c r="F71" s="15">
        <v>42000</v>
      </c>
      <c r="G71" s="15">
        <v>10000</v>
      </c>
      <c r="H71" s="15">
        <f t="shared" si="20"/>
        <v>52000</v>
      </c>
      <c r="I71" s="12" t="s">
        <v>19</v>
      </c>
      <c r="J71" s="45">
        <v>32000</v>
      </c>
      <c r="K71" s="16" t="s">
        <v>20</v>
      </c>
      <c r="L71" s="17">
        <v>33600</v>
      </c>
      <c r="M71" s="17">
        <f t="shared" si="21"/>
        <v>31920</v>
      </c>
      <c r="N71" s="17">
        <f t="shared" si="22"/>
        <v>30912</v>
      </c>
      <c r="O71" s="17">
        <f t="shared" si="23"/>
        <v>-21088</v>
      </c>
      <c r="P71" s="18"/>
    </row>
    <row r="72" spans="1:16" ht="20.75" customHeight="1" x14ac:dyDescent="0.15">
      <c r="A72" s="6" t="s">
        <v>152</v>
      </c>
      <c r="B72" s="6" t="s">
        <v>153</v>
      </c>
      <c r="C72" s="6" t="s">
        <v>23</v>
      </c>
      <c r="D72" s="44">
        <v>100000</v>
      </c>
      <c r="E72" s="20" t="s">
        <v>20</v>
      </c>
      <c r="F72" s="21">
        <v>105000</v>
      </c>
      <c r="G72" s="21">
        <v>10000</v>
      </c>
      <c r="H72" s="21">
        <f t="shared" si="20"/>
        <v>115000</v>
      </c>
      <c r="I72" s="6" t="s">
        <v>50</v>
      </c>
      <c r="J72" s="44">
        <v>120000</v>
      </c>
      <c r="K72" s="22" t="s">
        <v>20</v>
      </c>
      <c r="L72" s="23">
        <v>126000</v>
      </c>
      <c r="M72" s="23">
        <f t="shared" si="21"/>
        <v>119700</v>
      </c>
      <c r="N72" s="23">
        <f t="shared" si="22"/>
        <v>115920</v>
      </c>
      <c r="O72" s="23">
        <f t="shared" si="23"/>
        <v>920</v>
      </c>
      <c r="P72" s="24"/>
    </row>
    <row r="73" spans="1:16" ht="20.75" customHeight="1" x14ac:dyDescent="0.15">
      <c r="A73" s="12" t="s">
        <v>154</v>
      </c>
      <c r="B73" s="12" t="s">
        <v>155</v>
      </c>
      <c r="C73" s="12" t="s">
        <v>23</v>
      </c>
      <c r="D73" s="45">
        <v>65000</v>
      </c>
      <c r="E73" s="14" t="s">
        <v>20</v>
      </c>
      <c r="F73" s="15">
        <v>68250</v>
      </c>
      <c r="G73" s="15">
        <v>10000</v>
      </c>
      <c r="H73" s="15">
        <f t="shared" si="20"/>
        <v>78250</v>
      </c>
      <c r="I73" s="12" t="s">
        <v>156</v>
      </c>
      <c r="J73" s="45">
        <v>85000</v>
      </c>
      <c r="K73" s="16" t="s">
        <v>146</v>
      </c>
      <c r="L73" s="17">
        <v>74800</v>
      </c>
      <c r="M73" s="17">
        <f t="shared" si="21"/>
        <v>71060</v>
      </c>
      <c r="N73" s="17">
        <f t="shared" si="22"/>
        <v>68816</v>
      </c>
      <c r="O73" s="17">
        <f t="shared" si="23"/>
        <v>-9434</v>
      </c>
      <c r="P73" s="18"/>
    </row>
    <row r="74" spans="1:16" ht="20.75" customHeight="1" x14ac:dyDescent="0.15">
      <c r="A74" s="6" t="s">
        <v>157</v>
      </c>
      <c r="B74" s="6" t="s">
        <v>158</v>
      </c>
      <c r="C74" s="6" t="s">
        <v>23</v>
      </c>
      <c r="D74" s="44">
        <v>26000</v>
      </c>
      <c r="E74" s="20" t="s">
        <v>20</v>
      </c>
      <c r="F74" s="21">
        <v>27300</v>
      </c>
      <c r="G74" s="21">
        <v>10000</v>
      </c>
      <c r="H74" s="21">
        <f t="shared" si="20"/>
        <v>37300</v>
      </c>
      <c r="I74" s="6" t="s">
        <v>156</v>
      </c>
      <c r="J74" s="44">
        <v>140000</v>
      </c>
      <c r="K74" s="22" t="s">
        <v>18</v>
      </c>
      <c r="L74" s="23">
        <v>123200</v>
      </c>
      <c r="M74" s="23">
        <f t="shared" si="21"/>
        <v>117040</v>
      </c>
      <c r="N74" s="23">
        <f t="shared" si="22"/>
        <v>113344</v>
      </c>
      <c r="O74" s="23">
        <f t="shared" si="23"/>
        <v>76044</v>
      </c>
      <c r="P74" s="24"/>
    </row>
    <row r="75" spans="1:16" ht="20.75" customHeight="1" x14ac:dyDescent="0.15">
      <c r="A75" s="12" t="s">
        <v>159</v>
      </c>
      <c r="B75" s="12" t="s">
        <v>160</v>
      </c>
      <c r="C75" s="12" t="s">
        <v>38</v>
      </c>
      <c r="D75" s="45">
        <v>92000</v>
      </c>
      <c r="E75" s="14" t="s">
        <v>146</v>
      </c>
      <c r="F75" s="15">
        <v>77280</v>
      </c>
      <c r="G75" s="15">
        <v>10000</v>
      </c>
      <c r="H75" s="15">
        <f t="shared" si="20"/>
        <v>87280</v>
      </c>
      <c r="I75" s="12" t="s">
        <v>50</v>
      </c>
      <c r="J75" s="45">
        <v>130000</v>
      </c>
      <c r="K75" s="16" t="s">
        <v>20</v>
      </c>
      <c r="L75" s="17">
        <v>136500</v>
      </c>
      <c r="M75" s="17">
        <f t="shared" si="21"/>
        <v>129675</v>
      </c>
      <c r="N75" s="17">
        <f t="shared" si="22"/>
        <v>125580</v>
      </c>
      <c r="O75" s="17">
        <f t="shared" si="23"/>
        <v>38300</v>
      </c>
      <c r="P75" s="18"/>
    </row>
    <row r="76" spans="1:16" ht="20.75" customHeight="1" x14ac:dyDescent="0.15">
      <c r="A76" s="6" t="s">
        <v>159</v>
      </c>
      <c r="B76" s="6" t="s">
        <v>161</v>
      </c>
      <c r="C76" s="6" t="s">
        <v>38</v>
      </c>
      <c r="D76" s="44">
        <v>90000</v>
      </c>
      <c r="E76" s="20" t="s">
        <v>146</v>
      </c>
      <c r="F76" s="21">
        <v>75600</v>
      </c>
      <c r="G76" s="21">
        <v>10000</v>
      </c>
      <c r="H76" s="21">
        <f t="shared" si="20"/>
        <v>85600</v>
      </c>
      <c r="I76" s="6" t="s">
        <v>64</v>
      </c>
      <c r="J76" s="44">
        <v>90000</v>
      </c>
      <c r="K76" s="22" t="s">
        <v>146</v>
      </c>
      <c r="L76" s="23">
        <v>79200</v>
      </c>
      <c r="M76" s="23">
        <f t="shared" si="21"/>
        <v>75240</v>
      </c>
      <c r="N76" s="23">
        <f t="shared" si="22"/>
        <v>72864</v>
      </c>
      <c r="O76" s="23">
        <f t="shared" si="23"/>
        <v>-12736</v>
      </c>
      <c r="P76" s="24"/>
    </row>
    <row r="77" spans="1:16" ht="20.75" customHeight="1" x14ac:dyDescent="0.15">
      <c r="A77" s="12" t="s">
        <v>162</v>
      </c>
      <c r="B77" s="12" t="s">
        <v>163</v>
      </c>
      <c r="C77" s="12" t="s">
        <v>38</v>
      </c>
      <c r="D77" s="45">
        <v>90000</v>
      </c>
      <c r="E77" s="14" t="s">
        <v>146</v>
      </c>
      <c r="F77" s="15">
        <v>75600</v>
      </c>
      <c r="G77" s="15">
        <v>10000</v>
      </c>
      <c r="H77" s="15">
        <f t="shared" si="20"/>
        <v>85600</v>
      </c>
      <c r="I77" s="12" t="s">
        <v>64</v>
      </c>
      <c r="J77" s="45">
        <v>82000</v>
      </c>
      <c r="K77" s="16" t="s">
        <v>146</v>
      </c>
      <c r="L77" s="17">
        <v>72160</v>
      </c>
      <c r="M77" s="17">
        <f t="shared" si="21"/>
        <v>68552</v>
      </c>
      <c r="N77" s="36">
        <f t="shared" si="22"/>
        <v>66387.199999999997</v>
      </c>
      <c r="O77" s="36">
        <f t="shared" si="23"/>
        <v>-19212.800000000003</v>
      </c>
      <c r="P77" s="18"/>
    </row>
    <row r="78" spans="1:16" ht="20.75" customHeight="1" x14ac:dyDescent="0.15">
      <c r="A78" s="6" t="s">
        <v>164</v>
      </c>
      <c r="B78" s="6" t="s">
        <v>165</v>
      </c>
      <c r="C78" s="6" t="s">
        <v>38</v>
      </c>
      <c r="D78" s="44">
        <v>45000</v>
      </c>
      <c r="E78" s="20" t="s">
        <v>146</v>
      </c>
      <c r="F78" s="21">
        <v>37800</v>
      </c>
      <c r="G78" s="21">
        <v>10000</v>
      </c>
      <c r="H78" s="21">
        <f t="shared" si="20"/>
        <v>47800</v>
      </c>
      <c r="I78" s="6" t="s">
        <v>64</v>
      </c>
      <c r="J78" s="44">
        <v>60000</v>
      </c>
      <c r="K78" s="22" t="s">
        <v>146</v>
      </c>
      <c r="L78" s="23">
        <v>52800</v>
      </c>
      <c r="M78" s="23">
        <f t="shared" si="21"/>
        <v>50160</v>
      </c>
      <c r="N78" s="23">
        <f t="shared" si="22"/>
        <v>48576</v>
      </c>
      <c r="O78" s="23">
        <f t="shared" si="23"/>
        <v>776</v>
      </c>
      <c r="P78" s="24"/>
    </row>
    <row r="79" spans="1:16" ht="20.75" customHeight="1" x14ac:dyDescent="0.15">
      <c r="A79" s="12" t="s">
        <v>166</v>
      </c>
      <c r="B79" s="12" t="s">
        <v>167</v>
      </c>
      <c r="C79" s="12" t="s">
        <v>149</v>
      </c>
      <c r="D79" s="45">
        <v>24000</v>
      </c>
      <c r="E79" s="14" t="s">
        <v>146</v>
      </c>
      <c r="F79" s="15">
        <v>20160</v>
      </c>
      <c r="G79" s="15">
        <v>10000</v>
      </c>
      <c r="H79" s="15">
        <f t="shared" si="20"/>
        <v>30160</v>
      </c>
      <c r="I79" s="12" t="s">
        <v>156</v>
      </c>
      <c r="J79" s="45">
        <v>30000</v>
      </c>
      <c r="K79" s="16" t="s">
        <v>146</v>
      </c>
      <c r="L79" s="17">
        <v>26400</v>
      </c>
      <c r="M79" s="17">
        <f t="shared" si="21"/>
        <v>25080</v>
      </c>
      <c r="N79" s="17">
        <f t="shared" si="22"/>
        <v>24288</v>
      </c>
      <c r="O79" s="17">
        <f t="shared" si="23"/>
        <v>-5872</v>
      </c>
      <c r="P79" s="18"/>
    </row>
    <row r="80" spans="1:16" ht="20.75" customHeight="1" x14ac:dyDescent="0.15">
      <c r="A80" s="6" t="s">
        <v>168</v>
      </c>
      <c r="B80" s="6" t="s">
        <v>169</v>
      </c>
      <c r="C80" s="6" t="s">
        <v>170</v>
      </c>
      <c r="D80" s="44">
        <v>15000</v>
      </c>
      <c r="E80" s="20" t="s">
        <v>146</v>
      </c>
      <c r="F80" s="21">
        <v>12600</v>
      </c>
      <c r="G80" s="21">
        <v>10000</v>
      </c>
      <c r="H80" s="21">
        <f t="shared" si="20"/>
        <v>22600</v>
      </c>
      <c r="I80" s="6" t="s">
        <v>156</v>
      </c>
      <c r="J80" s="44">
        <v>70000</v>
      </c>
      <c r="K80" s="22" t="s">
        <v>146</v>
      </c>
      <c r="L80" s="23">
        <v>61600</v>
      </c>
      <c r="M80" s="23">
        <f t="shared" si="21"/>
        <v>58520</v>
      </c>
      <c r="N80" s="23">
        <f t="shared" si="22"/>
        <v>56672</v>
      </c>
      <c r="O80" s="23">
        <f t="shared" si="23"/>
        <v>34072</v>
      </c>
      <c r="P80" s="24"/>
    </row>
    <row r="81" spans="1:16" ht="20.75" customHeight="1" x14ac:dyDescent="0.15">
      <c r="A81" s="12" t="s">
        <v>171</v>
      </c>
      <c r="B81" s="12" t="s">
        <v>172</v>
      </c>
      <c r="C81" s="12" t="s">
        <v>23</v>
      </c>
      <c r="D81" s="13">
        <v>80000</v>
      </c>
      <c r="E81" s="14" t="s">
        <v>20</v>
      </c>
      <c r="F81" s="15">
        <v>84000</v>
      </c>
      <c r="G81" s="15">
        <v>20000</v>
      </c>
      <c r="H81" s="15">
        <f t="shared" si="20"/>
        <v>104000</v>
      </c>
      <c r="I81" s="12" t="s">
        <v>173</v>
      </c>
      <c r="J81" s="13">
        <v>200000</v>
      </c>
      <c r="K81" s="16" t="s">
        <v>33</v>
      </c>
      <c r="L81" s="17">
        <v>200000</v>
      </c>
      <c r="M81" s="17">
        <v>200000</v>
      </c>
      <c r="N81" s="17">
        <v>200000</v>
      </c>
      <c r="O81" s="17">
        <f t="shared" si="23"/>
        <v>96000</v>
      </c>
      <c r="P81" s="18"/>
    </row>
    <row r="82" spans="1:16" ht="32.75" customHeight="1" x14ac:dyDescent="0.15">
      <c r="A82" s="6" t="s">
        <v>174</v>
      </c>
      <c r="B82" s="7"/>
      <c r="C82" s="7"/>
      <c r="D82" s="26"/>
      <c r="E82" s="27"/>
      <c r="F82" s="21">
        <f>SUM(F69:F81)</f>
        <v>685230</v>
      </c>
      <c r="G82" s="21">
        <f>SUM(G69:G81)</f>
        <v>140000</v>
      </c>
      <c r="H82" s="21">
        <f>SUM(H69:H81)</f>
        <v>825230</v>
      </c>
      <c r="I82" s="6" t="s">
        <v>175</v>
      </c>
      <c r="J82" s="26"/>
      <c r="K82" s="28"/>
      <c r="L82" s="23">
        <f>SUM(L69:L80)</f>
        <v>890260</v>
      </c>
      <c r="M82" s="23">
        <f>SUM(M69:M81)</f>
        <v>1045747</v>
      </c>
      <c r="N82" s="35">
        <f>SUM(N69:N81)</f>
        <v>1019039.2</v>
      </c>
      <c r="O82" s="35">
        <f t="shared" si="23"/>
        <v>193809.19999999995</v>
      </c>
      <c r="P82" s="29">
        <f>(N82/H82)-100%</f>
        <v>0.23485476776171477</v>
      </c>
    </row>
    <row r="83" spans="1:16" ht="20.75" customHeight="1" x14ac:dyDescent="0.15">
      <c r="A83" s="12" t="s">
        <v>176</v>
      </c>
      <c r="B83" s="30"/>
      <c r="C83" s="30"/>
      <c r="D83" s="31"/>
      <c r="E83" s="32"/>
      <c r="F83" s="30"/>
      <c r="G83" s="30"/>
      <c r="H83" s="30"/>
      <c r="I83" s="30"/>
      <c r="J83" s="31"/>
      <c r="K83" s="33"/>
      <c r="L83" s="33"/>
      <c r="M83" s="33"/>
      <c r="N83" s="33"/>
      <c r="O83" s="33"/>
      <c r="P83" s="18"/>
    </row>
    <row r="84" spans="1:16" ht="20.75" customHeight="1" x14ac:dyDescent="0.15">
      <c r="A84" s="6" t="s">
        <v>177</v>
      </c>
      <c r="B84" s="6" t="s">
        <v>178</v>
      </c>
      <c r="C84" s="6" t="s">
        <v>122</v>
      </c>
      <c r="D84" s="44">
        <v>77000</v>
      </c>
      <c r="E84" s="20" t="s">
        <v>179</v>
      </c>
      <c r="F84" s="21">
        <v>58520</v>
      </c>
      <c r="G84" s="21">
        <v>12000</v>
      </c>
      <c r="H84" s="21">
        <f t="shared" ref="H84:H108" si="24">SUM(F84:G84)</f>
        <v>70520</v>
      </c>
      <c r="I84" s="6" t="s">
        <v>19</v>
      </c>
      <c r="J84" s="44">
        <v>280000</v>
      </c>
      <c r="K84" s="22" t="s">
        <v>20</v>
      </c>
      <c r="L84" s="46">
        <f>J84*1.05</f>
        <v>294000</v>
      </c>
      <c r="M84" s="46">
        <f t="shared" ref="M84:M108" si="25">L84*0.95</f>
        <v>279300</v>
      </c>
      <c r="N84" s="46">
        <f t="shared" ref="N84:N108" si="26">M84-(L84*0.03)</f>
        <v>270480</v>
      </c>
      <c r="O84" s="23">
        <f t="shared" ref="O84:O108" si="27">N84-H84</f>
        <v>199960</v>
      </c>
      <c r="P84" s="29"/>
    </row>
    <row r="85" spans="1:16" ht="20.75" customHeight="1" x14ac:dyDescent="0.15">
      <c r="A85" s="12" t="s">
        <v>180</v>
      </c>
      <c r="B85" s="12" t="s">
        <v>181</v>
      </c>
      <c r="C85" s="12" t="s">
        <v>23</v>
      </c>
      <c r="D85" s="45">
        <v>40000</v>
      </c>
      <c r="E85" s="14" t="s">
        <v>20</v>
      </c>
      <c r="F85" s="15">
        <v>42000</v>
      </c>
      <c r="G85" s="15">
        <v>12000</v>
      </c>
      <c r="H85" s="15">
        <f t="shared" si="24"/>
        <v>54000</v>
      </c>
      <c r="I85" s="12" t="s">
        <v>19</v>
      </c>
      <c r="J85" s="45">
        <v>220000</v>
      </c>
      <c r="K85" s="16" t="s">
        <v>20</v>
      </c>
      <c r="L85" s="47">
        <f>J85*1.05</f>
        <v>231000</v>
      </c>
      <c r="M85" s="47">
        <f t="shared" si="25"/>
        <v>219450</v>
      </c>
      <c r="N85" s="47">
        <f t="shared" si="26"/>
        <v>212520</v>
      </c>
      <c r="O85" s="17">
        <f t="shared" si="27"/>
        <v>158520</v>
      </c>
      <c r="P85" s="29"/>
    </row>
    <row r="86" spans="1:16" ht="20.75" customHeight="1" x14ac:dyDescent="0.15">
      <c r="A86" s="6" t="s">
        <v>62</v>
      </c>
      <c r="B86" s="6" t="s">
        <v>182</v>
      </c>
      <c r="C86" s="6" t="s">
        <v>17</v>
      </c>
      <c r="D86" s="44">
        <v>120000</v>
      </c>
      <c r="E86" s="20" t="s">
        <v>146</v>
      </c>
      <c r="F86" s="21">
        <v>105600</v>
      </c>
      <c r="G86" s="21">
        <v>12000</v>
      </c>
      <c r="H86" s="21">
        <f t="shared" si="24"/>
        <v>117600</v>
      </c>
      <c r="I86" s="6" t="s">
        <v>156</v>
      </c>
      <c r="J86" s="44">
        <v>200000</v>
      </c>
      <c r="K86" s="22" t="s">
        <v>146</v>
      </c>
      <c r="L86" s="46">
        <f>J86*0.89</f>
        <v>178000</v>
      </c>
      <c r="M86" s="46">
        <f t="shared" si="25"/>
        <v>169100</v>
      </c>
      <c r="N86" s="46">
        <f t="shared" si="26"/>
        <v>163760</v>
      </c>
      <c r="O86" s="23">
        <f t="shared" si="27"/>
        <v>46160</v>
      </c>
      <c r="P86" s="29"/>
    </row>
    <row r="87" spans="1:16" ht="20.75" customHeight="1" x14ac:dyDescent="0.15">
      <c r="A87" s="12" t="s">
        <v>183</v>
      </c>
      <c r="B87" s="12" t="s">
        <v>184</v>
      </c>
      <c r="C87" s="12" t="s">
        <v>38</v>
      </c>
      <c r="D87" s="45">
        <v>75000</v>
      </c>
      <c r="E87" s="14" t="s">
        <v>146</v>
      </c>
      <c r="F87" s="48">
        <f t="shared" ref="F87:F100" si="28">D87*0.88</f>
        <v>66000</v>
      </c>
      <c r="G87" s="15">
        <v>12000</v>
      </c>
      <c r="H87" s="15">
        <f t="shared" si="24"/>
        <v>78000</v>
      </c>
      <c r="I87" s="12" t="s">
        <v>19</v>
      </c>
      <c r="J87" s="45">
        <v>115000</v>
      </c>
      <c r="K87" s="16" t="s">
        <v>20</v>
      </c>
      <c r="L87" s="47">
        <f>J87*1.05</f>
        <v>120750</v>
      </c>
      <c r="M87" s="47">
        <f t="shared" si="25"/>
        <v>114712.5</v>
      </c>
      <c r="N87" s="47">
        <f t="shared" si="26"/>
        <v>111090</v>
      </c>
      <c r="O87" s="17">
        <f t="shared" si="27"/>
        <v>33090</v>
      </c>
      <c r="P87" s="29"/>
    </row>
    <row r="88" spans="1:16" ht="20.75" customHeight="1" x14ac:dyDescent="0.15">
      <c r="A88" s="6" t="s">
        <v>185</v>
      </c>
      <c r="B88" s="6" t="s">
        <v>186</v>
      </c>
      <c r="C88" s="6" t="s">
        <v>149</v>
      </c>
      <c r="D88" s="44">
        <v>115000</v>
      </c>
      <c r="E88" s="20" t="s">
        <v>146</v>
      </c>
      <c r="F88" s="49">
        <f t="shared" si="28"/>
        <v>101200</v>
      </c>
      <c r="G88" s="21">
        <v>12000</v>
      </c>
      <c r="H88" s="21">
        <f t="shared" si="24"/>
        <v>113200</v>
      </c>
      <c r="I88" s="6" t="s">
        <v>19</v>
      </c>
      <c r="J88" s="44">
        <v>210000</v>
      </c>
      <c r="K88" s="22" t="s">
        <v>20</v>
      </c>
      <c r="L88" s="46">
        <f>J88*1.05</f>
        <v>220500</v>
      </c>
      <c r="M88" s="46">
        <f t="shared" si="25"/>
        <v>209475</v>
      </c>
      <c r="N88" s="46">
        <f t="shared" si="26"/>
        <v>202860</v>
      </c>
      <c r="O88" s="23">
        <f t="shared" si="27"/>
        <v>89660</v>
      </c>
      <c r="P88" s="40"/>
    </row>
    <row r="89" spans="1:16" ht="20.75" customHeight="1" x14ac:dyDescent="0.15">
      <c r="A89" s="12" t="s">
        <v>187</v>
      </c>
      <c r="B89" s="12" t="s">
        <v>188</v>
      </c>
      <c r="C89" s="12" t="s">
        <v>149</v>
      </c>
      <c r="D89" s="45">
        <v>105000</v>
      </c>
      <c r="E89" s="14" t="s">
        <v>146</v>
      </c>
      <c r="F89" s="48">
        <f t="shared" si="28"/>
        <v>92400</v>
      </c>
      <c r="G89" s="15">
        <v>12000</v>
      </c>
      <c r="H89" s="15">
        <f t="shared" si="24"/>
        <v>104400</v>
      </c>
      <c r="I89" s="12" t="s">
        <v>156</v>
      </c>
      <c r="J89" s="45">
        <v>240000</v>
      </c>
      <c r="K89" s="16" t="s">
        <v>146</v>
      </c>
      <c r="L89" s="47">
        <f>J89*0.89</f>
        <v>213600</v>
      </c>
      <c r="M89" s="47">
        <f t="shared" si="25"/>
        <v>202920</v>
      </c>
      <c r="N89" s="47">
        <f t="shared" si="26"/>
        <v>196512</v>
      </c>
      <c r="O89" s="17">
        <f t="shared" si="27"/>
        <v>92112</v>
      </c>
      <c r="P89" s="40"/>
    </row>
    <row r="90" spans="1:16" ht="20.75" customHeight="1" x14ac:dyDescent="0.15">
      <c r="A90" s="6" t="s">
        <v>183</v>
      </c>
      <c r="B90" s="6" t="s">
        <v>189</v>
      </c>
      <c r="C90" s="6" t="s">
        <v>17</v>
      </c>
      <c r="D90" s="44">
        <v>65000</v>
      </c>
      <c r="E90" s="20" t="s">
        <v>146</v>
      </c>
      <c r="F90" s="49">
        <f t="shared" si="28"/>
        <v>57200</v>
      </c>
      <c r="G90" s="21">
        <v>12000</v>
      </c>
      <c r="H90" s="21">
        <f t="shared" si="24"/>
        <v>69200</v>
      </c>
      <c r="I90" s="6" t="s">
        <v>19</v>
      </c>
      <c r="J90" s="44">
        <v>50000</v>
      </c>
      <c r="K90" s="22" t="s">
        <v>20</v>
      </c>
      <c r="L90" s="46">
        <f>J90*1.05</f>
        <v>52500</v>
      </c>
      <c r="M90" s="46">
        <f t="shared" si="25"/>
        <v>49875</v>
      </c>
      <c r="N90" s="46">
        <f t="shared" si="26"/>
        <v>48300</v>
      </c>
      <c r="O90" s="23">
        <f t="shared" si="27"/>
        <v>-20900</v>
      </c>
      <c r="P90" s="40"/>
    </row>
    <row r="91" spans="1:16" ht="20.75" customHeight="1" x14ac:dyDescent="0.15">
      <c r="A91" s="12" t="s">
        <v>190</v>
      </c>
      <c r="B91" s="12" t="s">
        <v>191</v>
      </c>
      <c r="C91" s="12" t="s">
        <v>17</v>
      </c>
      <c r="D91" s="45">
        <v>24000</v>
      </c>
      <c r="E91" s="14" t="s">
        <v>146</v>
      </c>
      <c r="F91" s="48">
        <f t="shared" si="28"/>
        <v>21120</v>
      </c>
      <c r="G91" s="15">
        <v>12000</v>
      </c>
      <c r="H91" s="15">
        <f t="shared" si="24"/>
        <v>33120</v>
      </c>
      <c r="I91" s="12" t="s">
        <v>32</v>
      </c>
      <c r="J91" s="45">
        <v>25000</v>
      </c>
      <c r="K91" s="16" t="s">
        <v>33</v>
      </c>
      <c r="L91" s="17">
        <v>25000</v>
      </c>
      <c r="M91" s="17">
        <f t="shared" si="25"/>
        <v>23750</v>
      </c>
      <c r="N91" s="17">
        <f t="shared" si="26"/>
        <v>23000</v>
      </c>
      <c r="O91" s="17">
        <f t="shared" si="27"/>
        <v>-10120</v>
      </c>
      <c r="P91" s="40"/>
    </row>
    <row r="92" spans="1:16" ht="20.75" customHeight="1" x14ac:dyDescent="0.15">
      <c r="A92" s="6" t="s">
        <v>192</v>
      </c>
      <c r="B92" s="6" t="s">
        <v>193</v>
      </c>
      <c r="C92" s="6" t="s">
        <v>17</v>
      </c>
      <c r="D92" s="44">
        <v>30000</v>
      </c>
      <c r="E92" s="20" t="s">
        <v>146</v>
      </c>
      <c r="F92" s="49">
        <f t="shared" si="28"/>
        <v>26400</v>
      </c>
      <c r="G92" s="21">
        <v>12000</v>
      </c>
      <c r="H92" s="21">
        <f t="shared" si="24"/>
        <v>38400</v>
      </c>
      <c r="I92" s="6" t="s">
        <v>32</v>
      </c>
      <c r="J92" s="44">
        <v>5000</v>
      </c>
      <c r="K92" s="22" t="s">
        <v>33</v>
      </c>
      <c r="L92" s="23">
        <v>5000</v>
      </c>
      <c r="M92" s="23">
        <f t="shared" si="25"/>
        <v>4750</v>
      </c>
      <c r="N92" s="23">
        <f t="shared" si="26"/>
        <v>4600</v>
      </c>
      <c r="O92" s="23">
        <f t="shared" si="27"/>
        <v>-33800</v>
      </c>
      <c r="P92" s="40"/>
    </row>
    <row r="93" spans="1:16" ht="20.75" customHeight="1" x14ac:dyDescent="0.15">
      <c r="A93" s="12" t="s">
        <v>194</v>
      </c>
      <c r="B93" s="12" t="s">
        <v>195</v>
      </c>
      <c r="C93" s="12" t="s">
        <v>17</v>
      </c>
      <c r="D93" s="45">
        <v>26000</v>
      </c>
      <c r="E93" s="14" t="s">
        <v>146</v>
      </c>
      <c r="F93" s="48">
        <f t="shared" si="28"/>
        <v>22880</v>
      </c>
      <c r="G93" s="15">
        <v>12000</v>
      </c>
      <c r="H93" s="15">
        <f t="shared" si="24"/>
        <v>34880</v>
      </c>
      <c r="I93" s="12" t="s">
        <v>59</v>
      </c>
      <c r="J93" s="45">
        <v>2000</v>
      </c>
      <c r="K93" s="16" t="s">
        <v>20</v>
      </c>
      <c r="L93" s="47">
        <f>J93*1.05</f>
        <v>2100</v>
      </c>
      <c r="M93" s="47">
        <f t="shared" si="25"/>
        <v>1995</v>
      </c>
      <c r="N93" s="47">
        <f t="shared" si="26"/>
        <v>1932</v>
      </c>
      <c r="O93" s="17">
        <f t="shared" si="27"/>
        <v>-32948</v>
      </c>
      <c r="P93" s="40"/>
    </row>
    <row r="94" spans="1:16" ht="20.75" customHeight="1" x14ac:dyDescent="0.15">
      <c r="A94" s="6" t="s">
        <v>101</v>
      </c>
      <c r="B94" s="6" t="s">
        <v>196</v>
      </c>
      <c r="C94" s="6" t="s">
        <v>170</v>
      </c>
      <c r="D94" s="44">
        <v>85000</v>
      </c>
      <c r="E94" s="20" t="s">
        <v>146</v>
      </c>
      <c r="F94" s="49">
        <f t="shared" si="28"/>
        <v>74800</v>
      </c>
      <c r="G94" s="21">
        <v>12000</v>
      </c>
      <c r="H94" s="21">
        <f t="shared" si="24"/>
        <v>86800</v>
      </c>
      <c r="I94" s="6" t="s">
        <v>19</v>
      </c>
      <c r="J94" s="44">
        <v>50000</v>
      </c>
      <c r="K94" s="22" t="s">
        <v>20</v>
      </c>
      <c r="L94" s="46">
        <f>J94*1.05</f>
        <v>52500</v>
      </c>
      <c r="M94" s="46">
        <f t="shared" si="25"/>
        <v>49875</v>
      </c>
      <c r="N94" s="46">
        <f t="shared" si="26"/>
        <v>48300</v>
      </c>
      <c r="O94" s="23">
        <f t="shared" si="27"/>
        <v>-38500</v>
      </c>
      <c r="P94" s="40"/>
    </row>
    <row r="95" spans="1:16" ht="20.75" customHeight="1" x14ac:dyDescent="0.15">
      <c r="A95" s="12" t="s">
        <v>166</v>
      </c>
      <c r="B95" s="12" t="s">
        <v>197</v>
      </c>
      <c r="C95" s="12" t="s">
        <v>17</v>
      </c>
      <c r="D95" s="45">
        <v>70000</v>
      </c>
      <c r="E95" s="14" t="s">
        <v>146</v>
      </c>
      <c r="F95" s="48">
        <f t="shared" si="28"/>
        <v>61600</v>
      </c>
      <c r="G95" s="15">
        <v>12000</v>
      </c>
      <c r="H95" s="15">
        <f t="shared" si="24"/>
        <v>73600</v>
      </c>
      <c r="I95" s="12" t="s">
        <v>32</v>
      </c>
      <c r="J95" s="45">
        <v>70000</v>
      </c>
      <c r="K95" s="16" t="s">
        <v>33</v>
      </c>
      <c r="L95" s="17">
        <v>70000</v>
      </c>
      <c r="M95" s="17">
        <f t="shared" si="25"/>
        <v>66500</v>
      </c>
      <c r="N95" s="17">
        <f t="shared" si="26"/>
        <v>64400</v>
      </c>
      <c r="O95" s="17">
        <f t="shared" si="27"/>
        <v>-9200</v>
      </c>
      <c r="P95" s="40"/>
    </row>
    <row r="96" spans="1:16" ht="20.75" customHeight="1" x14ac:dyDescent="0.15">
      <c r="A96" s="6" t="s">
        <v>166</v>
      </c>
      <c r="B96" s="6" t="s">
        <v>198</v>
      </c>
      <c r="C96" s="6" t="s">
        <v>17</v>
      </c>
      <c r="D96" s="44">
        <v>30000</v>
      </c>
      <c r="E96" s="20" t="s">
        <v>146</v>
      </c>
      <c r="F96" s="49">
        <f t="shared" si="28"/>
        <v>26400</v>
      </c>
      <c r="G96" s="21">
        <v>12000</v>
      </c>
      <c r="H96" s="21">
        <f t="shared" si="24"/>
        <v>38400</v>
      </c>
      <c r="I96" s="6" t="s">
        <v>156</v>
      </c>
      <c r="J96" s="44">
        <v>90000</v>
      </c>
      <c r="K96" s="22" t="s">
        <v>146</v>
      </c>
      <c r="L96" s="46">
        <f>J96*0.89</f>
        <v>80100</v>
      </c>
      <c r="M96" s="46">
        <f t="shared" si="25"/>
        <v>76095</v>
      </c>
      <c r="N96" s="46">
        <f t="shared" si="26"/>
        <v>73692</v>
      </c>
      <c r="O96" s="23">
        <f t="shared" si="27"/>
        <v>35292</v>
      </c>
      <c r="P96" s="40"/>
    </row>
    <row r="97" spans="1:16" ht="20.75" customHeight="1" x14ac:dyDescent="0.15">
      <c r="A97" s="12" t="s">
        <v>199</v>
      </c>
      <c r="B97" s="12" t="s">
        <v>200</v>
      </c>
      <c r="C97" s="12" t="s">
        <v>170</v>
      </c>
      <c r="D97" s="45">
        <v>24000</v>
      </c>
      <c r="E97" s="14" t="s">
        <v>146</v>
      </c>
      <c r="F97" s="48">
        <f t="shared" si="28"/>
        <v>21120</v>
      </c>
      <c r="G97" s="15">
        <v>12000</v>
      </c>
      <c r="H97" s="15">
        <f t="shared" si="24"/>
        <v>33120</v>
      </c>
      <c r="I97" s="12" t="s">
        <v>32</v>
      </c>
      <c r="J97" s="45">
        <v>20000</v>
      </c>
      <c r="K97" s="16" t="s">
        <v>33</v>
      </c>
      <c r="L97" s="17">
        <v>20000</v>
      </c>
      <c r="M97" s="17">
        <f t="shared" si="25"/>
        <v>19000</v>
      </c>
      <c r="N97" s="17">
        <f t="shared" si="26"/>
        <v>18400</v>
      </c>
      <c r="O97" s="17">
        <f t="shared" si="27"/>
        <v>-14720</v>
      </c>
      <c r="P97" s="40"/>
    </row>
    <row r="98" spans="1:16" ht="20.75" customHeight="1" x14ac:dyDescent="0.15">
      <c r="A98" s="6" t="s">
        <v>101</v>
      </c>
      <c r="B98" s="6" t="s">
        <v>201</v>
      </c>
      <c r="C98" s="6" t="s">
        <v>17</v>
      </c>
      <c r="D98" s="44">
        <v>105000</v>
      </c>
      <c r="E98" s="20" t="s">
        <v>146</v>
      </c>
      <c r="F98" s="49">
        <f t="shared" si="28"/>
        <v>92400</v>
      </c>
      <c r="G98" s="21">
        <v>12000</v>
      </c>
      <c r="H98" s="21">
        <f t="shared" si="24"/>
        <v>104400</v>
      </c>
      <c r="I98" s="6" t="s">
        <v>50</v>
      </c>
      <c r="J98" s="44">
        <v>120000</v>
      </c>
      <c r="K98" s="22" t="s">
        <v>20</v>
      </c>
      <c r="L98" s="46">
        <f>J98*1.05</f>
        <v>126000</v>
      </c>
      <c r="M98" s="46">
        <f t="shared" si="25"/>
        <v>119700</v>
      </c>
      <c r="N98" s="46">
        <f t="shared" si="26"/>
        <v>115920</v>
      </c>
      <c r="O98" s="23">
        <f t="shared" si="27"/>
        <v>11520</v>
      </c>
      <c r="P98" s="40"/>
    </row>
    <row r="99" spans="1:16" ht="20.75" customHeight="1" x14ac:dyDescent="0.15">
      <c r="A99" s="12" t="s">
        <v>101</v>
      </c>
      <c r="B99" s="12" t="s">
        <v>202</v>
      </c>
      <c r="C99" s="12" t="s">
        <v>170</v>
      </c>
      <c r="D99" s="45">
        <v>45000</v>
      </c>
      <c r="E99" s="14" t="s">
        <v>146</v>
      </c>
      <c r="F99" s="48">
        <f t="shared" si="28"/>
        <v>39600</v>
      </c>
      <c r="G99" s="15">
        <v>12000</v>
      </c>
      <c r="H99" s="15">
        <f t="shared" si="24"/>
        <v>51600</v>
      </c>
      <c r="I99" s="12" t="s">
        <v>156</v>
      </c>
      <c r="J99" s="45">
        <v>38000</v>
      </c>
      <c r="K99" s="16" t="s">
        <v>146</v>
      </c>
      <c r="L99" s="47">
        <f>J99*0.89</f>
        <v>33820</v>
      </c>
      <c r="M99" s="47">
        <f t="shared" si="25"/>
        <v>32129</v>
      </c>
      <c r="N99" s="47">
        <f t="shared" si="26"/>
        <v>31114.400000000001</v>
      </c>
      <c r="O99" s="17">
        <f t="shared" si="27"/>
        <v>-20485.599999999999</v>
      </c>
      <c r="P99" s="40"/>
    </row>
    <row r="100" spans="1:16" ht="20.75" customHeight="1" x14ac:dyDescent="0.15">
      <c r="A100" s="6" t="s">
        <v>101</v>
      </c>
      <c r="B100" s="6" t="s">
        <v>203</v>
      </c>
      <c r="C100" s="6" t="s">
        <v>17</v>
      </c>
      <c r="D100" s="44">
        <v>85000</v>
      </c>
      <c r="E100" s="20" t="s">
        <v>146</v>
      </c>
      <c r="F100" s="49">
        <f t="shared" si="28"/>
        <v>74800</v>
      </c>
      <c r="G100" s="21">
        <v>12000</v>
      </c>
      <c r="H100" s="21">
        <f t="shared" si="24"/>
        <v>86800</v>
      </c>
      <c r="I100" s="6" t="s">
        <v>156</v>
      </c>
      <c r="J100" s="44">
        <v>82000</v>
      </c>
      <c r="K100" s="22" t="s">
        <v>146</v>
      </c>
      <c r="L100" s="46">
        <f>J100*0.89</f>
        <v>72980</v>
      </c>
      <c r="M100" s="46">
        <f t="shared" si="25"/>
        <v>69331</v>
      </c>
      <c r="N100" s="46">
        <f t="shared" si="26"/>
        <v>67141.600000000006</v>
      </c>
      <c r="O100" s="23">
        <f t="shared" si="27"/>
        <v>-19658.399999999994</v>
      </c>
      <c r="P100" s="40"/>
    </row>
    <row r="101" spans="1:16" ht="20.75" customHeight="1" x14ac:dyDescent="0.15">
      <c r="A101" s="12" t="s">
        <v>154</v>
      </c>
      <c r="B101" s="12" t="s">
        <v>204</v>
      </c>
      <c r="C101" s="12" t="s">
        <v>23</v>
      </c>
      <c r="D101" s="45">
        <v>90000</v>
      </c>
      <c r="E101" s="14" t="s">
        <v>20</v>
      </c>
      <c r="F101" s="15">
        <v>94500</v>
      </c>
      <c r="G101" s="15">
        <v>12000</v>
      </c>
      <c r="H101" s="15">
        <f t="shared" si="24"/>
        <v>106500</v>
      </c>
      <c r="I101" s="12" t="s">
        <v>50</v>
      </c>
      <c r="J101" s="45">
        <v>130000</v>
      </c>
      <c r="K101" s="16" t="s">
        <v>20</v>
      </c>
      <c r="L101" s="47">
        <f>J101*1.05</f>
        <v>136500</v>
      </c>
      <c r="M101" s="47">
        <f t="shared" si="25"/>
        <v>129675</v>
      </c>
      <c r="N101" s="47">
        <f t="shared" si="26"/>
        <v>125580</v>
      </c>
      <c r="O101" s="17">
        <f t="shared" si="27"/>
        <v>19080</v>
      </c>
      <c r="P101" s="40"/>
    </row>
    <row r="102" spans="1:16" ht="20.75" customHeight="1" x14ac:dyDescent="0.15">
      <c r="A102" s="6" t="s">
        <v>205</v>
      </c>
      <c r="B102" s="6" t="s">
        <v>206</v>
      </c>
      <c r="C102" s="6" t="s">
        <v>23</v>
      </c>
      <c r="D102" s="44">
        <v>17000</v>
      </c>
      <c r="E102" s="20" t="s">
        <v>20</v>
      </c>
      <c r="F102" s="21">
        <v>17850</v>
      </c>
      <c r="G102" s="21">
        <v>12000</v>
      </c>
      <c r="H102" s="21">
        <f t="shared" si="24"/>
        <v>29850</v>
      </c>
      <c r="I102" s="6" t="s">
        <v>32</v>
      </c>
      <c r="J102" s="44">
        <v>50000</v>
      </c>
      <c r="K102" s="22" t="s">
        <v>33</v>
      </c>
      <c r="L102" s="23">
        <v>50000</v>
      </c>
      <c r="M102" s="23">
        <f t="shared" si="25"/>
        <v>47500</v>
      </c>
      <c r="N102" s="23">
        <f t="shared" si="26"/>
        <v>46000</v>
      </c>
      <c r="O102" s="23">
        <f t="shared" si="27"/>
        <v>16150</v>
      </c>
      <c r="P102" s="40"/>
    </row>
    <row r="103" spans="1:16" ht="20.75" customHeight="1" x14ac:dyDescent="0.15">
      <c r="A103" s="12" t="s">
        <v>207</v>
      </c>
      <c r="B103" s="12" t="s">
        <v>208</v>
      </c>
      <c r="C103" s="12" t="s">
        <v>149</v>
      </c>
      <c r="D103" s="45">
        <v>55000</v>
      </c>
      <c r="E103" s="14" t="s">
        <v>146</v>
      </c>
      <c r="F103" s="48">
        <f>D103*0.88</f>
        <v>48400</v>
      </c>
      <c r="G103" s="15">
        <v>12000</v>
      </c>
      <c r="H103" s="15">
        <f t="shared" si="24"/>
        <v>60400</v>
      </c>
      <c r="I103" s="12" t="s">
        <v>19</v>
      </c>
      <c r="J103" s="45">
        <v>40000</v>
      </c>
      <c r="K103" s="16" t="s">
        <v>20</v>
      </c>
      <c r="L103" s="47">
        <f>J103*1.05</f>
        <v>42000</v>
      </c>
      <c r="M103" s="47">
        <f t="shared" si="25"/>
        <v>39900</v>
      </c>
      <c r="N103" s="47">
        <f t="shared" si="26"/>
        <v>38640</v>
      </c>
      <c r="O103" s="17">
        <f t="shared" si="27"/>
        <v>-21760</v>
      </c>
      <c r="P103" s="18"/>
    </row>
    <row r="104" spans="1:16" ht="20.75" customHeight="1" x14ac:dyDescent="0.15">
      <c r="A104" s="6" t="s">
        <v>62</v>
      </c>
      <c r="B104" s="6" t="s">
        <v>209</v>
      </c>
      <c r="C104" s="6" t="s">
        <v>23</v>
      </c>
      <c r="D104" s="44">
        <v>110000</v>
      </c>
      <c r="E104" s="20" t="s">
        <v>20</v>
      </c>
      <c r="F104" s="21">
        <v>115500</v>
      </c>
      <c r="G104" s="21">
        <v>12000</v>
      </c>
      <c r="H104" s="21">
        <f t="shared" si="24"/>
        <v>127500</v>
      </c>
      <c r="I104" s="6" t="s">
        <v>50</v>
      </c>
      <c r="J104" s="44">
        <v>60000</v>
      </c>
      <c r="K104" s="22" t="s">
        <v>20</v>
      </c>
      <c r="L104" s="46">
        <f>J104*1.05</f>
        <v>63000</v>
      </c>
      <c r="M104" s="46">
        <f t="shared" si="25"/>
        <v>59850</v>
      </c>
      <c r="N104" s="46">
        <f t="shared" si="26"/>
        <v>57960</v>
      </c>
      <c r="O104" s="23">
        <f t="shared" si="27"/>
        <v>-69540</v>
      </c>
      <c r="P104" s="24"/>
    </row>
    <row r="105" spans="1:16" ht="20.75" customHeight="1" x14ac:dyDescent="0.15">
      <c r="A105" s="12" t="s">
        <v>62</v>
      </c>
      <c r="B105" s="12" t="s">
        <v>135</v>
      </c>
      <c r="C105" s="12" t="s">
        <v>23</v>
      </c>
      <c r="D105" s="45">
        <v>190000</v>
      </c>
      <c r="E105" s="14" t="s">
        <v>20</v>
      </c>
      <c r="F105" s="15">
        <v>199500</v>
      </c>
      <c r="G105" s="15">
        <v>12000</v>
      </c>
      <c r="H105" s="15">
        <f t="shared" si="24"/>
        <v>211500</v>
      </c>
      <c r="I105" s="12" t="s">
        <v>50</v>
      </c>
      <c r="J105" s="45">
        <v>170000</v>
      </c>
      <c r="K105" s="16" t="s">
        <v>20</v>
      </c>
      <c r="L105" s="47">
        <f>J105*1.05</f>
        <v>178500</v>
      </c>
      <c r="M105" s="47">
        <f t="shared" si="25"/>
        <v>169575</v>
      </c>
      <c r="N105" s="47">
        <f t="shared" si="26"/>
        <v>164220</v>
      </c>
      <c r="O105" s="17">
        <f t="shared" si="27"/>
        <v>-47280</v>
      </c>
      <c r="P105" s="18"/>
    </row>
    <row r="106" spans="1:16" ht="32.75" customHeight="1" x14ac:dyDescent="0.15">
      <c r="A106" s="6" t="s">
        <v>118</v>
      </c>
      <c r="B106" s="6" t="s">
        <v>210</v>
      </c>
      <c r="C106" s="6" t="s">
        <v>211</v>
      </c>
      <c r="D106" s="44">
        <v>16000</v>
      </c>
      <c r="E106" s="20" t="s">
        <v>20</v>
      </c>
      <c r="F106" s="21">
        <v>16800</v>
      </c>
      <c r="G106" s="21">
        <v>12000</v>
      </c>
      <c r="H106" s="21">
        <f t="shared" si="24"/>
        <v>28800</v>
      </c>
      <c r="I106" s="6" t="s">
        <v>59</v>
      </c>
      <c r="J106" s="44">
        <v>11000</v>
      </c>
      <c r="K106" s="22" t="s">
        <v>20</v>
      </c>
      <c r="L106" s="46">
        <f>J106*1.05</f>
        <v>11550</v>
      </c>
      <c r="M106" s="46">
        <f t="shared" si="25"/>
        <v>10972.5</v>
      </c>
      <c r="N106" s="46">
        <f t="shared" si="26"/>
        <v>10626</v>
      </c>
      <c r="O106" s="23">
        <f t="shared" si="27"/>
        <v>-18174</v>
      </c>
      <c r="P106" s="24"/>
    </row>
    <row r="107" spans="1:16" ht="20.75" customHeight="1" x14ac:dyDescent="0.15">
      <c r="A107" s="12" t="s">
        <v>212</v>
      </c>
      <c r="B107" s="12" t="s">
        <v>213</v>
      </c>
      <c r="C107" s="12" t="s">
        <v>23</v>
      </c>
      <c r="D107" s="13">
        <v>200000</v>
      </c>
      <c r="E107" s="14" t="s">
        <v>20</v>
      </c>
      <c r="F107" s="15">
        <v>210000</v>
      </c>
      <c r="G107" s="15">
        <v>12000</v>
      </c>
      <c r="H107" s="15">
        <f t="shared" si="24"/>
        <v>222000</v>
      </c>
      <c r="I107" s="12" t="s">
        <v>214</v>
      </c>
      <c r="J107" s="13">
        <v>260000</v>
      </c>
      <c r="K107" s="16" t="s">
        <v>20</v>
      </c>
      <c r="L107" s="17">
        <v>273000</v>
      </c>
      <c r="M107" s="17">
        <f t="shared" si="25"/>
        <v>259350</v>
      </c>
      <c r="N107" s="17">
        <f t="shared" si="26"/>
        <v>251160</v>
      </c>
      <c r="O107" s="17">
        <f t="shared" si="27"/>
        <v>29160</v>
      </c>
      <c r="P107" s="40"/>
    </row>
    <row r="108" spans="1:16" ht="20.75" customHeight="1" x14ac:dyDescent="0.15">
      <c r="A108" s="6" t="s">
        <v>152</v>
      </c>
      <c r="B108" s="6" t="s">
        <v>215</v>
      </c>
      <c r="C108" s="6" t="s">
        <v>23</v>
      </c>
      <c r="D108" s="19">
        <v>210000</v>
      </c>
      <c r="E108" s="20" t="s">
        <v>20</v>
      </c>
      <c r="F108" s="21">
        <v>220500</v>
      </c>
      <c r="G108" s="21">
        <v>12000</v>
      </c>
      <c r="H108" s="21">
        <f t="shared" si="24"/>
        <v>232500</v>
      </c>
      <c r="I108" s="6" t="s">
        <v>216</v>
      </c>
      <c r="J108" s="19">
        <v>155000</v>
      </c>
      <c r="K108" s="22" t="s">
        <v>33</v>
      </c>
      <c r="L108" s="23">
        <v>155000</v>
      </c>
      <c r="M108" s="23">
        <f t="shared" si="25"/>
        <v>147250</v>
      </c>
      <c r="N108" s="23">
        <f t="shared" si="26"/>
        <v>142600</v>
      </c>
      <c r="O108" s="23">
        <f t="shared" si="27"/>
        <v>-89900</v>
      </c>
      <c r="P108" s="24"/>
    </row>
    <row r="109" spans="1:16" ht="32.75" customHeight="1" x14ac:dyDescent="0.15">
      <c r="A109" s="12" t="s">
        <v>175</v>
      </c>
      <c r="B109" s="30"/>
      <c r="C109" s="30"/>
      <c r="D109" s="31"/>
      <c r="E109" s="32"/>
      <c r="F109" s="15">
        <f>SUM(F84:F108)</f>
        <v>1907090</v>
      </c>
      <c r="G109" s="15">
        <f>SUM(G84:G108)</f>
        <v>300000</v>
      </c>
      <c r="H109" s="15">
        <f>SUM(H84:H108)</f>
        <v>2207090</v>
      </c>
      <c r="I109" s="12" t="s">
        <v>217</v>
      </c>
      <c r="J109" s="31"/>
      <c r="K109" s="33"/>
      <c r="L109" s="47">
        <f>SUM(L84:L108)</f>
        <v>2707400</v>
      </c>
      <c r="M109" s="47">
        <f>SUM(M84:M108)</f>
        <v>2572030</v>
      </c>
      <c r="N109" s="47">
        <f>SUM(N84:N108)</f>
        <v>2490808</v>
      </c>
      <c r="O109" s="17">
        <f>SUM(O84:O108)</f>
        <v>283718</v>
      </c>
      <c r="P109" s="40">
        <f>(N109/H109)-100%</f>
        <v>0.12854845067487064</v>
      </c>
    </row>
    <row r="110" spans="1:16" ht="20.75" customHeight="1" x14ac:dyDescent="0.15">
      <c r="A110" s="6" t="s">
        <v>218</v>
      </c>
      <c r="B110" s="7"/>
      <c r="C110" s="7"/>
      <c r="D110" s="26"/>
      <c r="E110" s="27"/>
      <c r="F110" s="7"/>
      <c r="G110" s="7"/>
      <c r="H110" s="7"/>
      <c r="I110" s="7"/>
      <c r="J110" s="26"/>
      <c r="K110" s="28"/>
      <c r="L110" s="28"/>
      <c r="M110" s="28"/>
      <c r="N110" s="28"/>
      <c r="O110" s="28"/>
      <c r="P110" s="29"/>
    </row>
    <row r="111" spans="1:16" ht="20.75" customHeight="1" x14ac:dyDescent="0.15">
      <c r="A111" s="12" t="s">
        <v>219</v>
      </c>
      <c r="B111" s="12" t="s">
        <v>220</v>
      </c>
      <c r="C111" s="12" t="s">
        <v>38</v>
      </c>
      <c r="D111" s="13">
        <v>320000</v>
      </c>
      <c r="E111" s="14" t="s">
        <v>18</v>
      </c>
      <c r="F111" s="15">
        <f t="shared" ref="F111:F120" si="29">D111*0.89</f>
        <v>284800</v>
      </c>
      <c r="G111" s="15">
        <v>13000</v>
      </c>
      <c r="H111" s="15">
        <f t="shared" ref="H111:H131" si="30">SUM(F111:G111)</f>
        <v>297800</v>
      </c>
      <c r="I111" s="30"/>
      <c r="J111" s="31"/>
      <c r="K111" s="33"/>
      <c r="L111" s="33"/>
      <c r="M111" s="33"/>
      <c r="N111" s="33"/>
      <c r="O111" s="33"/>
      <c r="P111" s="40"/>
    </row>
    <row r="112" spans="1:16" ht="20.75" customHeight="1" x14ac:dyDescent="0.15">
      <c r="A112" s="6" t="s">
        <v>221</v>
      </c>
      <c r="B112" s="6" t="s">
        <v>222</v>
      </c>
      <c r="C112" s="6" t="s">
        <v>38</v>
      </c>
      <c r="D112" s="19">
        <v>57000</v>
      </c>
      <c r="E112" s="20" t="s">
        <v>18</v>
      </c>
      <c r="F112" s="21">
        <f t="shared" si="29"/>
        <v>50730</v>
      </c>
      <c r="G112" s="21">
        <v>13000</v>
      </c>
      <c r="H112" s="21">
        <f t="shared" si="30"/>
        <v>63730</v>
      </c>
      <c r="I112" s="7"/>
      <c r="J112" s="26"/>
      <c r="K112" s="28"/>
      <c r="L112" s="28"/>
      <c r="M112" s="28"/>
      <c r="N112" s="28"/>
      <c r="O112" s="28"/>
      <c r="P112" s="29"/>
    </row>
    <row r="113" spans="1:16" ht="20.75" customHeight="1" x14ac:dyDescent="0.15">
      <c r="A113" s="12" t="s">
        <v>164</v>
      </c>
      <c r="B113" s="12" t="s">
        <v>223</v>
      </c>
      <c r="C113" s="12" t="s">
        <v>38</v>
      </c>
      <c r="D113" s="13">
        <v>120000</v>
      </c>
      <c r="E113" s="14" t="s">
        <v>18</v>
      </c>
      <c r="F113" s="15">
        <f t="shared" si="29"/>
        <v>106800</v>
      </c>
      <c r="G113" s="15">
        <v>13000</v>
      </c>
      <c r="H113" s="15">
        <f t="shared" si="30"/>
        <v>119800</v>
      </c>
      <c r="I113" s="30"/>
      <c r="J113" s="31"/>
      <c r="K113" s="33"/>
      <c r="L113" s="33"/>
      <c r="M113" s="33"/>
      <c r="N113" s="33"/>
      <c r="O113" s="33"/>
      <c r="P113" s="40"/>
    </row>
    <row r="114" spans="1:16" ht="20.75" customHeight="1" x14ac:dyDescent="0.15">
      <c r="A114" s="6" t="s">
        <v>224</v>
      </c>
      <c r="B114" s="6" t="s">
        <v>225</v>
      </c>
      <c r="C114" s="6" t="s">
        <v>17</v>
      </c>
      <c r="D114" s="19">
        <v>85000</v>
      </c>
      <c r="E114" s="20" t="s">
        <v>18</v>
      </c>
      <c r="F114" s="21">
        <f t="shared" si="29"/>
        <v>75650</v>
      </c>
      <c r="G114" s="21">
        <v>13000</v>
      </c>
      <c r="H114" s="21">
        <f t="shared" si="30"/>
        <v>88650</v>
      </c>
      <c r="I114" s="7"/>
      <c r="J114" s="26"/>
      <c r="K114" s="28"/>
      <c r="L114" s="28"/>
      <c r="M114" s="28"/>
      <c r="N114" s="28"/>
      <c r="O114" s="28"/>
      <c r="P114" s="29"/>
    </row>
    <row r="115" spans="1:16" ht="20.75" customHeight="1" x14ac:dyDescent="0.15">
      <c r="A115" s="12" t="s">
        <v>62</v>
      </c>
      <c r="B115" s="12" t="s">
        <v>226</v>
      </c>
      <c r="C115" s="12" t="s">
        <v>17</v>
      </c>
      <c r="D115" s="13">
        <v>220000</v>
      </c>
      <c r="E115" s="14" t="s">
        <v>18</v>
      </c>
      <c r="F115" s="15">
        <f t="shared" si="29"/>
        <v>195800</v>
      </c>
      <c r="G115" s="15">
        <v>13000</v>
      </c>
      <c r="H115" s="15">
        <f t="shared" si="30"/>
        <v>208800</v>
      </c>
      <c r="I115" s="30"/>
      <c r="J115" s="31"/>
      <c r="K115" s="33"/>
      <c r="L115" s="33"/>
      <c r="M115" s="33"/>
      <c r="N115" s="33"/>
      <c r="O115" s="33"/>
      <c r="P115" s="40"/>
    </row>
    <row r="116" spans="1:16" ht="20.75" customHeight="1" x14ac:dyDescent="0.15">
      <c r="A116" s="6" t="s">
        <v>227</v>
      </c>
      <c r="B116" s="6" t="s">
        <v>228</v>
      </c>
      <c r="C116" s="6" t="s">
        <v>17</v>
      </c>
      <c r="D116" s="19">
        <v>65000</v>
      </c>
      <c r="E116" s="20" t="s">
        <v>18</v>
      </c>
      <c r="F116" s="21">
        <f t="shared" si="29"/>
        <v>57850</v>
      </c>
      <c r="G116" s="21">
        <v>13000</v>
      </c>
      <c r="H116" s="21">
        <f t="shared" si="30"/>
        <v>70850</v>
      </c>
      <c r="I116" s="7"/>
      <c r="J116" s="26"/>
      <c r="K116" s="28"/>
      <c r="L116" s="28"/>
      <c r="M116" s="28"/>
      <c r="N116" s="28"/>
      <c r="O116" s="28"/>
      <c r="P116" s="29"/>
    </row>
    <row r="117" spans="1:16" ht="20.75" customHeight="1" x14ac:dyDescent="0.15">
      <c r="A117" s="12" t="s">
        <v>166</v>
      </c>
      <c r="B117" s="12" t="s">
        <v>229</v>
      </c>
      <c r="C117" s="12" t="s">
        <v>17</v>
      </c>
      <c r="D117" s="13">
        <v>140000</v>
      </c>
      <c r="E117" s="14" t="s">
        <v>18</v>
      </c>
      <c r="F117" s="15">
        <f t="shared" si="29"/>
        <v>124600</v>
      </c>
      <c r="G117" s="15">
        <v>13000</v>
      </c>
      <c r="H117" s="15">
        <f t="shared" si="30"/>
        <v>137600</v>
      </c>
      <c r="I117" s="30"/>
      <c r="J117" s="31"/>
      <c r="K117" s="33"/>
      <c r="L117" s="33"/>
      <c r="M117" s="33"/>
      <c r="N117" s="33"/>
      <c r="O117" s="33"/>
      <c r="P117" s="40"/>
    </row>
    <row r="118" spans="1:16" ht="20.75" customHeight="1" x14ac:dyDescent="0.15">
      <c r="A118" s="6" t="s">
        <v>101</v>
      </c>
      <c r="B118" s="6" t="s">
        <v>230</v>
      </c>
      <c r="C118" s="6" t="s">
        <v>17</v>
      </c>
      <c r="D118" s="19">
        <v>82000</v>
      </c>
      <c r="E118" s="20" t="s">
        <v>18</v>
      </c>
      <c r="F118" s="21">
        <f t="shared" si="29"/>
        <v>72980</v>
      </c>
      <c r="G118" s="21">
        <v>13000</v>
      </c>
      <c r="H118" s="21">
        <f t="shared" si="30"/>
        <v>85980</v>
      </c>
      <c r="I118" s="7"/>
      <c r="J118" s="26"/>
      <c r="K118" s="28"/>
      <c r="L118" s="28"/>
      <c r="M118" s="28"/>
      <c r="N118" s="28"/>
      <c r="O118" s="28"/>
      <c r="P118" s="29"/>
    </row>
    <row r="119" spans="1:16" ht="20.75" customHeight="1" x14ac:dyDescent="0.15">
      <c r="A119" s="12" t="s">
        <v>103</v>
      </c>
      <c r="B119" s="12" t="s">
        <v>231</v>
      </c>
      <c r="C119" s="12" t="s">
        <v>17</v>
      </c>
      <c r="D119" s="13">
        <v>115000</v>
      </c>
      <c r="E119" s="14" t="s">
        <v>18</v>
      </c>
      <c r="F119" s="15">
        <f t="shared" si="29"/>
        <v>102350</v>
      </c>
      <c r="G119" s="15">
        <v>13000</v>
      </c>
      <c r="H119" s="15">
        <f t="shared" si="30"/>
        <v>115350</v>
      </c>
      <c r="I119" s="30"/>
      <c r="J119" s="31"/>
      <c r="K119" s="33"/>
      <c r="L119" s="33"/>
      <c r="M119" s="33"/>
      <c r="N119" s="33"/>
      <c r="O119" s="33"/>
      <c r="P119" s="40"/>
    </row>
    <row r="120" spans="1:16" ht="20.75" customHeight="1" x14ac:dyDescent="0.15">
      <c r="A120" s="6" t="s">
        <v>112</v>
      </c>
      <c r="B120" s="6" t="s">
        <v>232</v>
      </c>
      <c r="C120" s="6" t="s">
        <v>17</v>
      </c>
      <c r="D120" s="19">
        <v>220000</v>
      </c>
      <c r="E120" s="20" t="s">
        <v>18</v>
      </c>
      <c r="F120" s="21">
        <f t="shared" si="29"/>
        <v>195800</v>
      </c>
      <c r="G120" s="21">
        <v>13000</v>
      </c>
      <c r="H120" s="21">
        <f t="shared" si="30"/>
        <v>208800</v>
      </c>
      <c r="I120" s="7"/>
      <c r="J120" s="26"/>
      <c r="K120" s="28"/>
      <c r="L120" s="28"/>
      <c r="M120" s="28"/>
      <c r="N120" s="28"/>
      <c r="O120" s="28"/>
      <c r="P120" s="29"/>
    </row>
    <row r="121" spans="1:16" ht="20.75" customHeight="1" x14ac:dyDescent="0.15">
      <c r="A121" s="12" t="s">
        <v>233</v>
      </c>
      <c r="B121" s="12" t="s">
        <v>234</v>
      </c>
      <c r="C121" s="12" t="s">
        <v>122</v>
      </c>
      <c r="D121" s="13">
        <v>160000</v>
      </c>
      <c r="E121" s="14" t="s">
        <v>235</v>
      </c>
      <c r="F121" s="15">
        <v>124800</v>
      </c>
      <c r="G121" s="15">
        <v>13000</v>
      </c>
      <c r="H121" s="15">
        <f t="shared" si="30"/>
        <v>137800</v>
      </c>
      <c r="I121" s="30"/>
      <c r="J121" s="31"/>
      <c r="K121" s="33"/>
      <c r="L121" s="33"/>
      <c r="M121" s="33"/>
      <c r="N121" s="33"/>
      <c r="O121" s="33"/>
      <c r="P121" s="40"/>
    </row>
    <row r="122" spans="1:16" ht="20.75" customHeight="1" x14ac:dyDescent="0.15">
      <c r="A122" s="6" t="s">
        <v>236</v>
      </c>
      <c r="B122" s="6" t="s">
        <v>237</v>
      </c>
      <c r="C122" s="6" t="s">
        <v>23</v>
      </c>
      <c r="D122" s="19">
        <v>65000</v>
      </c>
      <c r="E122" s="20" t="s">
        <v>20</v>
      </c>
      <c r="F122" s="21">
        <f t="shared" ref="F122:F129" si="31">D122*1.05</f>
        <v>68250</v>
      </c>
      <c r="G122" s="21">
        <v>13000</v>
      </c>
      <c r="H122" s="21">
        <f t="shared" si="30"/>
        <v>81250</v>
      </c>
      <c r="I122" s="7"/>
      <c r="J122" s="26"/>
      <c r="K122" s="28"/>
      <c r="L122" s="28"/>
      <c r="M122" s="28"/>
      <c r="N122" s="28"/>
      <c r="O122" s="28"/>
      <c r="P122" s="29"/>
    </row>
    <row r="123" spans="1:16" ht="20.75" customHeight="1" x14ac:dyDescent="0.15">
      <c r="A123" s="12" t="s">
        <v>238</v>
      </c>
      <c r="B123" s="12" t="s">
        <v>239</v>
      </c>
      <c r="C123" s="12" t="s">
        <v>23</v>
      </c>
      <c r="D123" s="13">
        <v>20000</v>
      </c>
      <c r="E123" s="14" t="s">
        <v>20</v>
      </c>
      <c r="F123" s="15">
        <f t="shared" si="31"/>
        <v>21000</v>
      </c>
      <c r="G123" s="15">
        <v>13000</v>
      </c>
      <c r="H123" s="15">
        <f t="shared" si="30"/>
        <v>34000</v>
      </c>
      <c r="I123" s="30"/>
      <c r="J123" s="31"/>
      <c r="K123" s="33"/>
      <c r="L123" s="33"/>
      <c r="M123" s="33"/>
      <c r="N123" s="33"/>
      <c r="O123" s="33"/>
      <c r="P123" s="40"/>
    </row>
    <row r="124" spans="1:16" ht="20.75" customHeight="1" x14ac:dyDescent="0.15">
      <c r="A124" s="6" t="s">
        <v>240</v>
      </c>
      <c r="B124" s="6" t="s">
        <v>241</v>
      </c>
      <c r="C124" s="6" t="s">
        <v>23</v>
      </c>
      <c r="D124" s="19">
        <v>42000</v>
      </c>
      <c r="E124" s="20" t="s">
        <v>20</v>
      </c>
      <c r="F124" s="21">
        <f t="shared" si="31"/>
        <v>44100</v>
      </c>
      <c r="G124" s="21">
        <v>13000</v>
      </c>
      <c r="H124" s="21">
        <f t="shared" si="30"/>
        <v>57100</v>
      </c>
      <c r="I124" s="7"/>
      <c r="J124" s="26"/>
      <c r="K124" s="28"/>
      <c r="L124" s="28"/>
      <c r="M124" s="28"/>
      <c r="N124" s="28"/>
      <c r="O124" s="28"/>
      <c r="P124" s="29"/>
    </row>
    <row r="125" spans="1:16" ht="20.75" customHeight="1" x14ac:dyDescent="0.15">
      <c r="A125" s="12" t="s">
        <v>227</v>
      </c>
      <c r="B125" s="12" t="s">
        <v>204</v>
      </c>
      <c r="C125" s="12" t="s">
        <v>23</v>
      </c>
      <c r="D125" s="13">
        <v>40000</v>
      </c>
      <c r="E125" s="14" t="s">
        <v>20</v>
      </c>
      <c r="F125" s="15">
        <f t="shared" si="31"/>
        <v>42000</v>
      </c>
      <c r="G125" s="15">
        <v>13000</v>
      </c>
      <c r="H125" s="15">
        <f t="shared" si="30"/>
        <v>55000</v>
      </c>
      <c r="I125" s="30"/>
      <c r="J125" s="31"/>
      <c r="K125" s="33"/>
      <c r="L125" s="33"/>
      <c r="M125" s="33"/>
      <c r="N125" s="33"/>
      <c r="O125" s="33"/>
      <c r="P125" s="40"/>
    </row>
    <row r="126" spans="1:16" ht="20.75" customHeight="1" x14ac:dyDescent="0.15">
      <c r="A126" s="6" t="s">
        <v>154</v>
      </c>
      <c r="B126" s="6" t="s">
        <v>242</v>
      </c>
      <c r="C126" s="6" t="s">
        <v>23</v>
      </c>
      <c r="D126" s="19">
        <v>140000</v>
      </c>
      <c r="E126" s="20" t="s">
        <v>20</v>
      </c>
      <c r="F126" s="21">
        <f t="shared" si="31"/>
        <v>147000</v>
      </c>
      <c r="G126" s="21">
        <v>13000</v>
      </c>
      <c r="H126" s="21">
        <f t="shared" si="30"/>
        <v>160000</v>
      </c>
      <c r="I126" s="7"/>
      <c r="J126" s="26"/>
      <c r="K126" s="28"/>
      <c r="L126" s="28"/>
      <c r="M126" s="28"/>
      <c r="N126" s="28"/>
      <c r="O126" s="28"/>
      <c r="P126" s="29"/>
    </row>
    <row r="127" spans="1:16" ht="20.75" customHeight="1" x14ac:dyDescent="0.15">
      <c r="A127" s="12" t="s">
        <v>243</v>
      </c>
      <c r="B127" s="12" t="s">
        <v>244</v>
      </c>
      <c r="C127" s="12" t="s">
        <v>23</v>
      </c>
      <c r="D127" s="13">
        <v>40000</v>
      </c>
      <c r="E127" s="14" t="s">
        <v>20</v>
      </c>
      <c r="F127" s="15">
        <f t="shared" si="31"/>
        <v>42000</v>
      </c>
      <c r="G127" s="15">
        <v>13000</v>
      </c>
      <c r="H127" s="15">
        <f t="shared" si="30"/>
        <v>55000</v>
      </c>
      <c r="I127" s="30"/>
      <c r="J127" s="31"/>
      <c r="K127" s="33"/>
      <c r="L127" s="33"/>
      <c r="M127" s="33"/>
      <c r="N127" s="33"/>
      <c r="O127" s="33"/>
      <c r="P127" s="40"/>
    </row>
    <row r="128" spans="1:16" ht="20.75" customHeight="1" x14ac:dyDescent="0.15">
      <c r="A128" s="6" t="s">
        <v>245</v>
      </c>
      <c r="B128" s="6" t="s">
        <v>246</v>
      </c>
      <c r="C128" s="6" t="s">
        <v>23</v>
      </c>
      <c r="D128" s="19">
        <v>150000</v>
      </c>
      <c r="E128" s="20" t="s">
        <v>20</v>
      </c>
      <c r="F128" s="21">
        <f t="shared" si="31"/>
        <v>157500</v>
      </c>
      <c r="G128" s="21">
        <v>13000</v>
      </c>
      <c r="H128" s="21">
        <f t="shared" si="30"/>
        <v>170500</v>
      </c>
      <c r="I128" s="7"/>
      <c r="J128" s="26"/>
      <c r="K128" s="28"/>
      <c r="L128" s="28"/>
      <c r="M128" s="28"/>
      <c r="N128" s="28"/>
      <c r="O128" s="28"/>
      <c r="P128" s="29"/>
    </row>
    <row r="129" spans="1:16" ht="20.75" customHeight="1" x14ac:dyDescent="0.15">
      <c r="A129" s="12" t="s">
        <v>247</v>
      </c>
      <c r="B129" s="12" t="s">
        <v>248</v>
      </c>
      <c r="C129" s="12" t="s">
        <v>23</v>
      </c>
      <c r="D129" s="13">
        <v>180000</v>
      </c>
      <c r="E129" s="14" t="s">
        <v>20</v>
      </c>
      <c r="F129" s="15">
        <f t="shared" si="31"/>
        <v>189000</v>
      </c>
      <c r="G129" s="15">
        <v>13000</v>
      </c>
      <c r="H129" s="15">
        <f t="shared" si="30"/>
        <v>202000</v>
      </c>
      <c r="I129" s="30"/>
      <c r="J129" s="31"/>
      <c r="K129" s="33"/>
      <c r="L129" s="33"/>
      <c r="M129" s="33"/>
      <c r="N129" s="33"/>
      <c r="O129" s="33"/>
      <c r="P129" s="40"/>
    </row>
    <row r="130" spans="1:16" ht="20.75" customHeight="1" x14ac:dyDescent="0.15">
      <c r="A130" s="6" t="s">
        <v>81</v>
      </c>
      <c r="B130" s="6" t="s">
        <v>249</v>
      </c>
      <c r="C130" s="6" t="s">
        <v>149</v>
      </c>
      <c r="D130" s="19">
        <v>18000</v>
      </c>
      <c r="E130" s="20" t="s">
        <v>18</v>
      </c>
      <c r="F130" s="21">
        <v>16020</v>
      </c>
      <c r="G130" s="21">
        <v>13000</v>
      </c>
      <c r="H130" s="21">
        <f t="shared" si="30"/>
        <v>29020</v>
      </c>
      <c r="I130" s="7"/>
      <c r="J130" s="26"/>
      <c r="K130" s="28"/>
      <c r="L130" s="28"/>
      <c r="M130" s="28"/>
      <c r="N130" s="28"/>
      <c r="O130" s="28"/>
      <c r="P130" s="29"/>
    </row>
    <row r="131" spans="1:16" ht="20.75" customHeight="1" x14ac:dyDescent="0.15">
      <c r="A131" s="12" t="s">
        <v>217</v>
      </c>
      <c r="B131" s="30"/>
      <c r="C131" s="30"/>
      <c r="D131" s="50"/>
      <c r="E131" s="51"/>
      <c r="F131" s="15">
        <f>SUM(F111:F130)</f>
        <v>2119030</v>
      </c>
      <c r="G131" s="15">
        <f>SUM(G111:G130)</f>
        <v>260000</v>
      </c>
      <c r="H131" s="15">
        <f t="shared" si="30"/>
        <v>2379030</v>
      </c>
      <c r="I131" s="30"/>
      <c r="J131" s="50"/>
      <c r="K131" s="52"/>
      <c r="L131" s="52"/>
      <c r="M131" s="52"/>
      <c r="N131" s="52"/>
      <c r="O131" s="52"/>
      <c r="P131" s="53"/>
    </row>
  </sheetData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132"/>
  <sheetViews>
    <sheetView showGridLines="0" topLeftCell="A44" workbookViewId="0">
      <selection sqref="A1:P1"/>
    </sheetView>
  </sheetViews>
  <sheetFormatPr baseColWidth="10" defaultColWidth="16.33203125" defaultRowHeight="14" customHeight="1" x14ac:dyDescent="0.15"/>
  <cols>
    <col min="1" max="1" width="18.5" style="54" customWidth="1"/>
    <col min="2" max="2" width="18.1640625" style="54" customWidth="1"/>
    <col min="3" max="3" width="9.5" style="54" customWidth="1"/>
    <col min="4" max="4" width="11.33203125" style="54" customWidth="1"/>
    <col min="5" max="5" width="14.1640625" style="54" customWidth="1"/>
    <col min="6" max="6" width="9.1640625" style="54" customWidth="1"/>
    <col min="7" max="7" width="11" style="54" customWidth="1"/>
    <col min="8" max="8" width="14" style="54" customWidth="1"/>
    <col min="9" max="9" width="13.6640625" style="54" customWidth="1"/>
    <col min="10" max="10" width="9.6640625" style="54" customWidth="1"/>
    <col min="11" max="11" width="8.6640625" style="54" customWidth="1"/>
    <col min="12" max="12" width="8.83203125" style="54" customWidth="1"/>
    <col min="13" max="13" width="16.33203125" style="54" customWidth="1"/>
    <col min="14" max="14" width="18.1640625" style="54" customWidth="1"/>
    <col min="15" max="15" width="11.6640625" style="54" customWidth="1"/>
    <col min="16" max="16" width="6.83203125" style="54" customWidth="1"/>
    <col min="17" max="256" width="16.33203125" style="54" customWidth="1"/>
  </cols>
  <sheetData>
    <row r="1" spans="1:16" ht="27.75" customHeight="1" x14ac:dyDescent="0.1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1:16" ht="32.25" customHeight="1" x14ac:dyDescent="0.15">
      <c r="A2" s="55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2" t="s">
        <v>3</v>
      </c>
      <c r="J2" s="3" t="s">
        <v>9</v>
      </c>
      <c r="K2" s="3" t="s">
        <v>5</v>
      </c>
      <c r="L2" s="5" t="s">
        <v>6</v>
      </c>
      <c r="M2" s="3" t="s">
        <v>10</v>
      </c>
      <c r="N2" s="3" t="s">
        <v>11</v>
      </c>
      <c r="O2" s="5" t="s">
        <v>12</v>
      </c>
      <c r="P2" s="56" t="s">
        <v>13</v>
      </c>
    </row>
    <row r="3" spans="1:16" ht="20.75" customHeight="1" x14ac:dyDescent="0.15">
      <c r="A3" s="6" t="s">
        <v>14</v>
      </c>
      <c r="B3" s="7"/>
      <c r="C3" s="7"/>
      <c r="D3" s="8"/>
      <c r="E3" s="9"/>
      <c r="F3" s="7"/>
      <c r="G3" s="7"/>
      <c r="H3" s="7"/>
      <c r="I3" s="7"/>
      <c r="J3" s="8"/>
      <c r="K3" s="10"/>
      <c r="L3" s="10"/>
      <c r="M3" s="10"/>
      <c r="N3" s="10"/>
      <c r="O3" s="10"/>
      <c r="P3" s="11"/>
    </row>
    <row r="4" spans="1:16" ht="20.75" customHeight="1" x14ac:dyDescent="0.15">
      <c r="A4" s="12" t="s">
        <v>15</v>
      </c>
      <c r="B4" s="12" t="s">
        <v>16</v>
      </c>
      <c r="C4" s="12" t="s">
        <v>17</v>
      </c>
      <c r="D4" s="13">
        <v>26000</v>
      </c>
      <c r="E4" s="14" t="s">
        <v>18</v>
      </c>
      <c r="F4" s="15">
        <v>22100</v>
      </c>
      <c r="G4" s="15">
        <v>10000</v>
      </c>
      <c r="H4" s="15">
        <f t="shared" ref="H4:H13" si="0">SUM(F4:G4)</f>
        <v>32100</v>
      </c>
      <c r="I4" s="12" t="s">
        <v>19</v>
      </c>
      <c r="J4" s="13">
        <v>70000</v>
      </c>
      <c r="K4" s="16" t="s">
        <v>20</v>
      </c>
      <c r="L4" s="17">
        <v>73500</v>
      </c>
      <c r="M4" s="17">
        <f t="shared" ref="M4:M12" si="1">L4*0.95</f>
        <v>69825</v>
      </c>
      <c r="N4" s="17">
        <f t="shared" ref="N4:N12" si="2">M4-(L4*0.03)</f>
        <v>67620</v>
      </c>
      <c r="O4" s="17">
        <f t="shared" ref="O4:O12" si="3">N4-H4</f>
        <v>35520</v>
      </c>
      <c r="P4" s="29">
        <f t="shared" ref="P4:P13" si="4">(N4/H4)-100%</f>
        <v>1.1065420560747663</v>
      </c>
    </row>
    <row r="5" spans="1:16" ht="20.75" customHeight="1" x14ac:dyDescent="0.15">
      <c r="A5" s="6" t="s">
        <v>21</v>
      </c>
      <c r="B5" s="6" t="s">
        <v>22</v>
      </c>
      <c r="C5" s="6" t="s">
        <v>23</v>
      </c>
      <c r="D5" s="19">
        <v>34000</v>
      </c>
      <c r="E5" s="20" t="s">
        <v>20</v>
      </c>
      <c r="F5" s="21">
        <v>35700</v>
      </c>
      <c r="G5" s="21">
        <v>10000</v>
      </c>
      <c r="H5" s="21">
        <f t="shared" si="0"/>
        <v>45700</v>
      </c>
      <c r="I5" s="6" t="s">
        <v>19</v>
      </c>
      <c r="J5" s="19">
        <v>60000</v>
      </c>
      <c r="K5" s="22" t="s">
        <v>20</v>
      </c>
      <c r="L5" s="23">
        <v>63000</v>
      </c>
      <c r="M5" s="23">
        <f t="shared" si="1"/>
        <v>59850</v>
      </c>
      <c r="N5" s="23">
        <f t="shared" si="2"/>
        <v>57960</v>
      </c>
      <c r="O5" s="23">
        <f t="shared" si="3"/>
        <v>12260</v>
      </c>
      <c r="P5" s="29">
        <f t="shared" si="4"/>
        <v>0.26827133479212262</v>
      </c>
    </row>
    <row r="6" spans="1:16" ht="20.75" customHeight="1" x14ac:dyDescent="0.15">
      <c r="A6" s="12" t="s">
        <v>24</v>
      </c>
      <c r="B6" s="12" t="s">
        <v>25</v>
      </c>
      <c r="C6" s="12" t="s">
        <v>23</v>
      </c>
      <c r="D6" s="13">
        <v>12500</v>
      </c>
      <c r="E6" s="14" t="s">
        <v>20</v>
      </c>
      <c r="F6" s="15">
        <v>13125</v>
      </c>
      <c r="G6" s="15">
        <v>10000</v>
      </c>
      <c r="H6" s="15">
        <f t="shared" si="0"/>
        <v>23125</v>
      </c>
      <c r="I6" s="12" t="s">
        <v>19</v>
      </c>
      <c r="J6" s="13">
        <v>40000</v>
      </c>
      <c r="K6" s="16" t="s">
        <v>20</v>
      </c>
      <c r="L6" s="17">
        <v>42000</v>
      </c>
      <c r="M6" s="17">
        <f t="shared" si="1"/>
        <v>39900</v>
      </c>
      <c r="N6" s="17">
        <f t="shared" si="2"/>
        <v>38640</v>
      </c>
      <c r="O6" s="17">
        <f t="shared" si="3"/>
        <v>15515</v>
      </c>
      <c r="P6" s="29">
        <f t="shared" si="4"/>
        <v>0.67091891891891886</v>
      </c>
    </row>
    <row r="7" spans="1:16" ht="20.75" customHeight="1" x14ac:dyDescent="0.15">
      <c r="A7" s="6" t="s">
        <v>26</v>
      </c>
      <c r="B7" s="6" t="s">
        <v>27</v>
      </c>
      <c r="C7" s="6" t="s">
        <v>23</v>
      </c>
      <c r="D7" s="19">
        <v>10500</v>
      </c>
      <c r="E7" s="20" t="s">
        <v>20</v>
      </c>
      <c r="F7" s="21">
        <v>11025</v>
      </c>
      <c r="G7" s="21">
        <v>10000</v>
      </c>
      <c r="H7" s="21">
        <f t="shared" si="0"/>
        <v>21025</v>
      </c>
      <c r="I7" s="6" t="s">
        <v>19</v>
      </c>
      <c r="J7" s="19">
        <v>32000</v>
      </c>
      <c r="K7" s="22" t="s">
        <v>20</v>
      </c>
      <c r="L7" s="23">
        <v>33600</v>
      </c>
      <c r="M7" s="23">
        <f t="shared" si="1"/>
        <v>31920</v>
      </c>
      <c r="N7" s="23">
        <f t="shared" si="2"/>
        <v>30912</v>
      </c>
      <c r="O7" s="23">
        <f t="shared" si="3"/>
        <v>9887</v>
      </c>
      <c r="P7" s="29">
        <f t="shared" si="4"/>
        <v>0.47024970273483957</v>
      </c>
    </row>
    <row r="8" spans="1:16" ht="20.75" customHeight="1" x14ac:dyDescent="0.15">
      <c r="A8" s="12" t="s">
        <v>28</v>
      </c>
      <c r="B8" s="12" t="s">
        <v>29</v>
      </c>
      <c r="C8" s="12" t="s">
        <v>17</v>
      </c>
      <c r="D8" s="13">
        <v>24000</v>
      </c>
      <c r="E8" s="14" t="s">
        <v>18</v>
      </c>
      <c r="F8" s="15">
        <v>20400</v>
      </c>
      <c r="G8" s="15">
        <v>10000</v>
      </c>
      <c r="H8" s="15">
        <f t="shared" si="0"/>
        <v>30400</v>
      </c>
      <c r="I8" s="12" t="s">
        <v>19</v>
      </c>
      <c r="J8" s="13">
        <v>34000</v>
      </c>
      <c r="K8" s="16" t="s">
        <v>20</v>
      </c>
      <c r="L8" s="17">
        <v>35700</v>
      </c>
      <c r="M8" s="17">
        <f t="shared" si="1"/>
        <v>33915</v>
      </c>
      <c r="N8" s="17">
        <f t="shared" si="2"/>
        <v>32844</v>
      </c>
      <c r="O8" s="17">
        <f t="shared" si="3"/>
        <v>2444</v>
      </c>
      <c r="P8" s="29">
        <f t="shared" si="4"/>
        <v>8.0394736842105186E-2</v>
      </c>
    </row>
    <row r="9" spans="1:16" ht="20.75" customHeight="1" x14ac:dyDescent="0.15">
      <c r="A9" s="6" t="s">
        <v>30</v>
      </c>
      <c r="B9" s="6" t="s">
        <v>31</v>
      </c>
      <c r="C9" s="6" t="s">
        <v>23</v>
      </c>
      <c r="D9" s="19">
        <v>18000</v>
      </c>
      <c r="E9" s="20" t="s">
        <v>20</v>
      </c>
      <c r="F9" s="21">
        <v>18900</v>
      </c>
      <c r="G9" s="21">
        <v>10000</v>
      </c>
      <c r="H9" s="21">
        <f t="shared" si="0"/>
        <v>28900</v>
      </c>
      <c r="I9" s="6" t="s">
        <v>32</v>
      </c>
      <c r="J9" s="19">
        <v>28000</v>
      </c>
      <c r="K9" s="22" t="s">
        <v>33</v>
      </c>
      <c r="L9" s="23">
        <v>29400</v>
      </c>
      <c r="M9" s="23">
        <f t="shared" si="1"/>
        <v>27930</v>
      </c>
      <c r="N9" s="23">
        <f t="shared" si="2"/>
        <v>27048</v>
      </c>
      <c r="O9" s="23">
        <f t="shared" si="3"/>
        <v>-1852</v>
      </c>
      <c r="P9" s="29">
        <f t="shared" si="4"/>
        <v>-6.4083044982699011E-2</v>
      </c>
    </row>
    <row r="10" spans="1:16" ht="20.75" customHeight="1" x14ac:dyDescent="0.15">
      <c r="A10" s="12" t="s">
        <v>34</v>
      </c>
      <c r="B10" s="12" t="s">
        <v>35</v>
      </c>
      <c r="C10" s="12" t="s">
        <v>23</v>
      </c>
      <c r="D10" s="13">
        <v>38000</v>
      </c>
      <c r="E10" s="14" t="s">
        <v>20</v>
      </c>
      <c r="F10" s="15">
        <v>39900</v>
      </c>
      <c r="G10" s="15">
        <v>10000</v>
      </c>
      <c r="H10" s="15">
        <f t="shared" si="0"/>
        <v>49900</v>
      </c>
      <c r="I10" s="12" t="s">
        <v>19</v>
      </c>
      <c r="J10" s="13">
        <v>40000</v>
      </c>
      <c r="K10" s="16" t="s">
        <v>20</v>
      </c>
      <c r="L10" s="17">
        <v>42000</v>
      </c>
      <c r="M10" s="17">
        <f t="shared" si="1"/>
        <v>39900</v>
      </c>
      <c r="N10" s="17">
        <f t="shared" si="2"/>
        <v>38640</v>
      </c>
      <c r="O10" s="17">
        <f t="shared" si="3"/>
        <v>-11260</v>
      </c>
      <c r="P10" s="29">
        <f t="shared" si="4"/>
        <v>-0.22565130260521038</v>
      </c>
    </row>
    <row r="11" spans="1:16" ht="20.75" customHeight="1" x14ac:dyDescent="0.15">
      <c r="A11" s="6" t="s">
        <v>36</v>
      </c>
      <c r="B11" s="6" t="s">
        <v>37</v>
      </c>
      <c r="C11" s="6" t="s">
        <v>38</v>
      </c>
      <c r="D11" s="19">
        <v>14000</v>
      </c>
      <c r="E11" s="20" t="s">
        <v>18</v>
      </c>
      <c r="F11" s="21">
        <v>11900</v>
      </c>
      <c r="G11" s="21">
        <v>10000</v>
      </c>
      <c r="H11" s="21">
        <f t="shared" si="0"/>
        <v>21900</v>
      </c>
      <c r="I11" s="6" t="s">
        <v>19</v>
      </c>
      <c r="J11" s="19">
        <v>12500</v>
      </c>
      <c r="K11" s="22" t="s">
        <v>20</v>
      </c>
      <c r="L11" s="23">
        <v>13125</v>
      </c>
      <c r="M11" s="25">
        <f t="shared" si="1"/>
        <v>12468.75</v>
      </c>
      <c r="N11" s="23">
        <f t="shared" si="2"/>
        <v>12075</v>
      </c>
      <c r="O11" s="23">
        <f t="shared" si="3"/>
        <v>-9825</v>
      </c>
      <c r="P11" s="29">
        <f t="shared" si="4"/>
        <v>-0.44863013698630139</v>
      </c>
    </row>
    <row r="12" spans="1:16" ht="20.75" customHeight="1" x14ac:dyDescent="0.15">
      <c r="A12" s="12" t="s">
        <v>39</v>
      </c>
      <c r="B12" s="12" t="s">
        <v>40</v>
      </c>
      <c r="C12" s="12" t="s">
        <v>23</v>
      </c>
      <c r="D12" s="13">
        <v>15000</v>
      </c>
      <c r="E12" s="14" t="s">
        <v>20</v>
      </c>
      <c r="F12" s="15">
        <v>15750</v>
      </c>
      <c r="G12" s="15">
        <v>10000</v>
      </c>
      <c r="H12" s="15">
        <f t="shared" si="0"/>
        <v>25750</v>
      </c>
      <c r="I12" s="12" t="s">
        <v>19</v>
      </c>
      <c r="J12" s="13">
        <v>10000</v>
      </c>
      <c r="K12" s="16" t="s">
        <v>20</v>
      </c>
      <c r="L12" s="17">
        <v>10500</v>
      </c>
      <c r="M12" s="17">
        <f t="shared" si="1"/>
        <v>9975</v>
      </c>
      <c r="N12" s="17">
        <f t="shared" si="2"/>
        <v>9660</v>
      </c>
      <c r="O12" s="17">
        <f t="shared" si="3"/>
        <v>-16090</v>
      </c>
      <c r="P12" s="29">
        <f t="shared" si="4"/>
        <v>-0.62485436893203883</v>
      </c>
    </row>
    <row r="13" spans="1:16" ht="20.75" customHeight="1" x14ac:dyDescent="0.15">
      <c r="A13" s="6" t="s">
        <v>41</v>
      </c>
      <c r="B13" s="7"/>
      <c r="C13" s="7"/>
      <c r="D13" s="26"/>
      <c r="E13" s="27"/>
      <c r="F13" s="21">
        <f>SUM(F4:F12)</f>
        <v>188800</v>
      </c>
      <c r="G13" s="21">
        <f>SUM(G4:G12)</f>
        <v>90000</v>
      </c>
      <c r="H13" s="21">
        <f t="shared" si="0"/>
        <v>278800</v>
      </c>
      <c r="I13" s="7"/>
      <c r="J13" s="26"/>
      <c r="K13" s="28"/>
      <c r="L13" s="23">
        <f>SUM(L4:L12)</f>
        <v>342825</v>
      </c>
      <c r="M13" s="25">
        <f>SUM(M4:M12)</f>
        <v>325683.75</v>
      </c>
      <c r="N13" s="23">
        <f>SUM(N4:N12)</f>
        <v>315399</v>
      </c>
      <c r="O13" s="23">
        <f>SUM(O4:O12)</f>
        <v>36599</v>
      </c>
      <c r="P13" s="29">
        <f t="shared" si="4"/>
        <v>0.13127331420373034</v>
      </c>
    </row>
    <row r="14" spans="1:16" ht="20.75" customHeight="1" x14ac:dyDescent="0.15">
      <c r="A14" s="12" t="s">
        <v>42</v>
      </c>
      <c r="B14" s="30"/>
      <c r="C14" s="30"/>
      <c r="D14" s="31"/>
      <c r="E14" s="32"/>
      <c r="F14" s="30"/>
      <c r="G14" s="30"/>
      <c r="H14" s="30"/>
      <c r="I14" s="30"/>
      <c r="J14" s="31"/>
      <c r="K14" s="33"/>
      <c r="L14" s="33"/>
      <c r="M14" s="33"/>
      <c r="N14" s="33"/>
      <c r="O14" s="33"/>
      <c r="P14" s="34"/>
    </row>
    <row r="15" spans="1:16" ht="20.75" customHeight="1" x14ac:dyDescent="0.15">
      <c r="A15" s="6" t="s">
        <v>43</v>
      </c>
      <c r="B15" s="6" t="s">
        <v>44</v>
      </c>
      <c r="C15" s="6" t="s">
        <v>23</v>
      </c>
      <c r="D15" s="19">
        <v>16500</v>
      </c>
      <c r="E15" s="20" t="s">
        <v>20</v>
      </c>
      <c r="F15" s="21">
        <v>17325</v>
      </c>
      <c r="G15" s="21">
        <v>10000</v>
      </c>
      <c r="H15" s="21">
        <f t="shared" ref="H15:H23" si="5">SUM(F15:G15)</f>
        <v>27325</v>
      </c>
      <c r="I15" s="6" t="s">
        <v>19</v>
      </c>
      <c r="J15" s="19">
        <v>13000</v>
      </c>
      <c r="K15" s="22" t="s">
        <v>20</v>
      </c>
      <c r="L15" s="23">
        <v>13650</v>
      </c>
      <c r="M15" s="35">
        <f t="shared" ref="M15:M22" si="6">L15*0.95</f>
        <v>12967.5</v>
      </c>
      <c r="N15" s="23">
        <f>M15-(L15*0.03)</f>
        <v>12558</v>
      </c>
      <c r="O15" s="23">
        <f t="shared" ref="O15:O23" si="7">N15-H15</f>
        <v>-14767</v>
      </c>
      <c r="P15" s="29">
        <f t="shared" ref="P15:P23" si="8">(N15/H15)-100%</f>
        <v>-0.54042086001829825</v>
      </c>
    </row>
    <row r="16" spans="1:16" ht="20.75" customHeight="1" x14ac:dyDescent="0.15">
      <c r="A16" s="12" t="s">
        <v>45</v>
      </c>
      <c r="B16" s="12" t="s">
        <v>46</v>
      </c>
      <c r="C16" s="12" t="s">
        <v>23</v>
      </c>
      <c r="D16" s="13">
        <v>45000</v>
      </c>
      <c r="E16" s="14" t="s">
        <v>20</v>
      </c>
      <c r="F16" s="15">
        <v>45250</v>
      </c>
      <c r="G16" s="15">
        <v>10000</v>
      </c>
      <c r="H16" s="15">
        <f t="shared" si="5"/>
        <v>55250</v>
      </c>
      <c r="I16" s="12" t="s">
        <v>19</v>
      </c>
      <c r="J16" s="13">
        <v>40000</v>
      </c>
      <c r="K16" s="16" t="s">
        <v>20</v>
      </c>
      <c r="L16" s="17">
        <v>42000</v>
      </c>
      <c r="M16" s="17">
        <f t="shared" si="6"/>
        <v>39900</v>
      </c>
      <c r="N16" s="17">
        <f t="shared" ref="N16:N22" si="9">M16*0.97</f>
        <v>38703</v>
      </c>
      <c r="O16" s="17">
        <f t="shared" si="7"/>
        <v>-16547</v>
      </c>
      <c r="P16" s="29">
        <f t="shared" si="8"/>
        <v>-0.29949321266968321</v>
      </c>
    </row>
    <row r="17" spans="1:16" ht="20.75" customHeight="1" x14ac:dyDescent="0.15">
      <c r="A17" s="6" t="s">
        <v>21</v>
      </c>
      <c r="B17" s="6" t="s">
        <v>47</v>
      </c>
      <c r="C17" s="6" t="s">
        <v>23</v>
      </c>
      <c r="D17" s="19">
        <v>32000</v>
      </c>
      <c r="E17" s="20" t="s">
        <v>20</v>
      </c>
      <c r="F17" s="21">
        <v>33600</v>
      </c>
      <c r="G17" s="21">
        <v>10000</v>
      </c>
      <c r="H17" s="21">
        <f t="shared" si="5"/>
        <v>43600</v>
      </c>
      <c r="I17" s="6" t="s">
        <v>19</v>
      </c>
      <c r="J17" s="19">
        <v>40000</v>
      </c>
      <c r="K17" s="22" t="s">
        <v>20</v>
      </c>
      <c r="L17" s="23">
        <v>42000</v>
      </c>
      <c r="M17" s="23">
        <f t="shared" si="6"/>
        <v>39900</v>
      </c>
      <c r="N17" s="23">
        <f t="shared" si="9"/>
        <v>38703</v>
      </c>
      <c r="O17" s="23">
        <f t="shared" si="7"/>
        <v>-4897</v>
      </c>
      <c r="P17" s="29">
        <f t="shared" si="8"/>
        <v>-0.1123165137614679</v>
      </c>
    </row>
    <row r="18" spans="1:16" ht="20.75" customHeight="1" x14ac:dyDescent="0.15">
      <c r="A18" s="12" t="s">
        <v>48</v>
      </c>
      <c r="B18" s="12" t="s">
        <v>49</v>
      </c>
      <c r="C18" s="12" t="s">
        <v>23</v>
      </c>
      <c r="D18" s="13">
        <v>37000</v>
      </c>
      <c r="E18" s="14" t="s">
        <v>20</v>
      </c>
      <c r="F18" s="15">
        <v>38850</v>
      </c>
      <c r="G18" s="15">
        <v>10000</v>
      </c>
      <c r="H18" s="15">
        <f t="shared" si="5"/>
        <v>48850</v>
      </c>
      <c r="I18" s="12" t="s">
        <v>50</v>
      </c>
      <c r="J18" s="13">
        <v>300000</v>
      </c>
      <c r="K18" s="16" t="s">
        <v>20</v>
      </c>
      <c r="L18" s="17">
        <v>315000</v>
      </c>
      <c r="M18" s="17">
        <f t="shared" si="6"/>
        <v>299250</v>
      </c>
      <c r="N18" s="36">
        <f t="shared" si="9"/>
        <v>290272.5</v>
      </c>
      <c r="O18" s="36">
        <f t="shared" si="7"/>
        <v>241422.5</v>
      </c>
      <c r="P18" s="29">
        <f t="shared" si="8"/>
        <v>4.9421187308085974</v>
      </c>
    </row>
    <row r="19" spans="1:16" ht="20.75" customHeight="1" x14ac:dyDescent="0.15">
      <c r="A19" s="6" t="s">
        <v>26</v>
      </c>
      <c r="B19" s="6" t="s">
        <v>51</v>
      </c>
      <c r="C19" s="6" t="s">
        <v>23</v>
      </c>
      <c r="D19" s="19">
        <v>9000</v>
      </c>
      <c r="E19" s="20" t="s">
        <v>20</v>
      </c>
      <c r="F19" s="21">
        <v>9450</v>
      </c>
      <c r="G19" s="21">
        <v>10000</v>
      </c>
      <c r="H19" s="21">
        <f t="shared" si="5"/>
        <v>19450</v>
      </c>
      <c r="I19" s="6" t="s">
        <v>19</v>
      </c>
      <c r="J19" s="19">
        <v>20000</v>
      </c>
      <c r="K19" s="22" t="s">
        <v>20</v>
      </c>
      <c r="L19" s="23">
        <v>21000</v>
      </c>
      <c r="M19" s="23">
        <f t="shared" si="6"/>
        <v>19950</v>
      </c>
      <c r="N19" s="35">
        <f t="shared" si="9"/>
        <v>19351.5</v>
      </c>
      <c r="O19" s="35">
        <f t="shared" si="7"/>
        <v>-98.5</v>
      </c>
      <c r="P19" s="29">
        <f t="shared" si="8"/>
        <v>-5.0642673521851256E-3</v>
      </c>
    </row>
    <row r="20" spans="1:16" ht="20.75" customHeight="1" x14ac:dyDescent="0.15">
      <c r="A20" s="12" t="s">
        <v>52</v>
      </c>
      <c r="B20" s="12" t="s">
        <v>53</v>
      </c>
      <c r="C20" s="12" t="s">
        <v>23</v>
      </c>
      <c r="D20" s="13">
        <v>12500</v>
      </c>
      <c r="E20" s="14" t="s">
        <v>20</v>
      </c>
      <c r="F20" s="15">
        <v>13125</v>
      </c>
      <c r="G20" s="15">
        <v>10000</v>
      </c>
      <c r="H20" s="15">
        <f t="shared" si="5"/>
        <v>23125</v>
      </c>
      <c r="I20" s="12" t="s">
        <v>54</v>
      </c>
      <c r="J20" s="13">
        <v>14500</v>
      </c>
      <c r="K20" s="16" t="s">
        <v>18</v>
      </c>
      <c r="L20" s="17">
        <v>12325</v>
      </c>
      <c r="M20" s="37">
        <f t="shared" si="6"/>
        <v>11708.75</v>
      </c>
      <c r="N20" s="38">
        <f t="shared" si="9"/>
        <v>11357.487499999999</v>
      </c>
      <c r="O20" s="38">
        <f t="shared" si="7"/>
        <v>-11767.512500000001</v>
      </c>
      <c r="P20" s="29">
        <f t="shared" si="8"/>
        <v>-0.50886540540540537</v>
      </c>
    </row>
    <row r="21" spans="1:16" ht="20.75" customHeight="1" x14ac:dyDescent="0.15">
      <c r="A21" s="6" t="s">
        <v>55</v>
      </c>
      <c r="B21" s="6" t="s">
        <v>56</v>
      </c>
      <c r="C21" s="6" t="s">
        <v>17</v>
      </c>
      <c r="D21" s="19">
        <v>23000</v>
      </c>
      <c r="E21" s="20" t="s">
        <v>18</v>
      </c>
      <c r="F21" s="21">
        <v>18630</v>
      </c>
      <c r="G21" s="21">
        <v>10000</v>
      </c>
      <c r="H21" s="21">
        <f t="shared" si="5"/>
        <v>28630</v>
      </c>
      <c r="I21" s="6" t="s">
        <v>19</v>
      </c>
      <c r="J21" s="19">
        <v>22000</v>
      </c>
      <c r="K21" s="22" t="s">
        <v>20</v>
      </c>
      <c r="L21" s="23">
        <v>23100</v>
      </c>
      <c r="M21" s="23">
        <f t="shared" si="6"/>
        <v>21945</v>
      </c>
      <c r="N21" s="25">
        <f t="shared" si="9"/>
        <v>21286.649999999998</v>
      </c>
      <c r="O21" s="25">
        <f t="shared" si="7"/>
        <v>-7343.3500000000022</v>
      </c>
      <c r="P21" s="29">
        <f t="shared" si="8"/>
        <v>-0.25649144254278733</v>
      </c>
    </row>
    <row r="22" spans="1:16" ht="20.75" customHeight="1" x14ac:dyDescent="0.15">
      <c r="A22" s="12" t="s">
        <v>57</v>
      </c>
      <c r="B22" s="12" t="s">
        <v>58</v>
      </c>
      <c r="C22" s="12" t="s">
        <v>17</v>
      </c>
      <c r="D22" s="13">
        <v>15500</v>
      </c>
      <c r="E22" s="14" t="s">
        <v>18</v>
      </c>
      <c r="F22" s="15">
        <v>12555</v>
      </c>
      <c r="G22" s="15">
        <v>10000</v>
      </c>
      <c r="H22" s="15">
        <f t="shared" si="5"/>
        <v>22555</v>
      </c>
      <c r="I22" s="12" t="s">
        <v>59</v>
      </c>
      <c r="J22" s="13">
        <v>14000</v>
      </c>
      <c r="K22" s="16" t="s">
        <v>20</v>
      </c>
      <c r="L22" s="17">
        <v>14700</v>
      </c>
      <c r="M22" s="17">
        <f t="shared" si="6"/>
        <v>13965</v>
      </c>
      <c r="N22" s="37">
        <f t="shared" si="9"/>
        <v>13546.05</v>
      </c>
      <c r="O22" s="37">
        <f t="shared" si="7"/>
        <v>-9008.9500000000007</v>
      </c>
      <c r="P22" s="29">
        <f t="shared" si="8"/>
        <v>-0.39942141432054978</v>
      </c>
    </row>
    <row r="23" spans="1:16" ht="32.75" customHeight="1" x14ac:dyDescent="0.15">
      <c r="A23" s="6" t="s">
        <v>60</v>
      </c>
      <c r="B23" s="7"/>
      <c r="C23" s="7"/>
      <c r="D23" s="26"/>
      <c r="E23" s="27"/>
      <c r="F23" s="21">
        <f>SUM(F15:F22)</f>
        <v>188785</v>
      </c>
      <c r="G23" s="21">
        <f>SUM(G15:G22)</f>
        <v>80000</v>
      </c>
      <c r="H23" s="21">
        <f t="shared" si="5"/>
        <v>268785</v>
      </c>
      <c r="I23" s="6" t="s">
        <v>41</v>
      </c>
      <c r="J23" s="26"/>
      <c r="K23" s="28"/>
      <c r="L23" s="23">
        <f>SUM(L15:L22)</f>
        <v>483775</v>
      </c>
      <c r="M23" s="25">
        <f>SUM(M14:M22)</f>
        <v>459586.25</v>
      </c>
      <c r="N23" s="39">
        <f>SUM(N14:N22)</f>
        <v>445778.1875</v>
      </c>
      <c r="O23" s="39">
        <f t="shared" si="7"/>
        <v>176993.1875</v>
      </c>
      <c r="P23" s="29">
        <f t="shared" si="8"/>
        <v>0.65849354502669422</v>
      </c>
    </row>
    <row r="24" spans="1:16" ht="20.75" customHeight="1" x14ac:dyDescent="0.15">
      <c r="A24" s="12" t="s">
        <v>61</v>
      </c>
      <c r="B24" s="30"/>
      <c r="C24" s="30"/>
      <c r="D24" s="31"/>
      <c r="E24" s="32"/>
      <c r="F24" s="30"/>
      <c r="G24" s="30"/>
      <c r="H24" s="30"/>
      <c r="I24" s="30"/>
      <c r="J24" s="31"/>
      <c r="K24" s="33"/>
      <c r="L24" s="33"/>
      <c r="M24" s="33"/>
      <c r="N24" s="33"/>
      <c r="O24" s="33"/>
      <c r="P24" s="18"/>
    </row>
    <row r="25" spans="1:16" ht="20.75" customHeight="1" x14ac:dyDescent="0.15">
      <c r="A25" s="6" t="s">
        <v>62</v>
      </c>
      <c r="B25" s="6" t="s">
        <v>63</v>
      </c>
      <c r="C25" s="6" t="s">
        <v>38</v>
      </c>
      <c r="D25" s="19">
        <v>170000</v>
      </c>
      <c r="E25" s="20" t="s">
        <v>18</v>
      </c>
      <c r="F25" s="21">
        <v>141100</v>
      </c>
      <c r="G25" s="21">
        <v>10000</v>
      </c>
      <c r="H25" s="21">
        <f t="shared" ref="H25:H36" si="10">SUM(F25:G25)</f>
        <v>151100</v>
      </c>
      <c r="I25" s="6" t="s">
        <v>64</v>
      </c>
      <c r="J25" s="19">
        <v>320000</v>
      </c>
      <c r="K25" s="22" t="s">
        <v>18</v>
      </c>
      <c r="L25" s="23">
        <v>252800</v>
      </c>
      <c r="M25" s="23">
        <f t="shared" ref="M25:M35" si="11">L25*0.95</f>
        <v>240160</v>
      </c>
      <c r="N25" s="23">
        <f t="shared" ref="N25:N35" si="12">M25-(L25*0.03)</f>
        <v>232576</v>
      </c>
      <c r="O25" s="23">
        <f t="shared" ref="O25:O35" si="13">N25-H25</f>
        <v>81476</v>
      </c>
      <c r="P25" s="40">
        <f t="shared" ref="P25:P36" si="14">(N25/H25)-100%</f>
        <v>0.53921906022501664</v>
      </c>
    </row>
    <row r="26" spans="1:16" ht="20.75" customHeight="1" x14ac:dyDescent="0.15">
      <c r="A26" s="12" t="s">
        <v>65</v>
      </c>
      <c r="B26" s="12" t="s">
        <v>66</v>
      </c>
      <c r="C26" s="12" t="s">
        <v>17</v>
      </c>
      <c r="D26" s="13">
        <v>38000</v>
      </c>
      <c r="E26" s="14" t="s">
        <v>18</v>
      </c>
      <c r="F26" s="15">
        <v>31540</v>
      </c>
      <c r="G26" s="15">
        <v>10000</v>
      </c>
      <c r="H26" s="15">
        <f t="shared" si="10"/>
        <v>41540</v>
      </c>
      <c r="I26" s="12" t="s">
        <v>17</v>
      </c>
      <c r="J26" s="13">
        <v>105000</v>
      </c>
      <c r="K26" s="16" t="s">
        <v>18</v>
      </c>
      <c r="L26" s="17">
        <v>82950</v>
      </c>
      <c r="M26" s="36">
        <f t="shared" si="11"/>
        <v>78802.5</v>
      </c>
      <c r="N26" s="17">
        <f t="shared" si="12"/>
        <v>76314</v>
      </c>
      <c r="O26" s="17">
        <f t="shared" si="13"/>
        <v>34774</v>
      </c>
      <c r="P26" s="40">
        <f t="shared" si="14"/>
        <v>0.83712084737602321</v>
      </c>
    </row>
    <row r="27" spans="1:16" ht="20.75" customHeight="1" x14ac:dyDescent="0.15">
      <c r="A27" s="6" t="s">
        <v>67</v>
      </c>
      <c r="B27" s="6" t="s">
        <v>68</v>
      </c>
      <c r="C27" s="6" t="s">
        <v>23</v>
      </c>
      <c r="D27" s="19">
        <v>52000</v>
      </c>
      <c r="E27" s="20" t="s">
        <v>20</v>
      </c>
      <c r="F27" s="21">
        <v>54600</v>
      </c>
      <c r="G27" s="21">
        <v>10000</v>
      </c>
      <c r="H27" s="21">
        <f t="shared" si="10"/>
        <v>64600</v>
      </c>
      <c r="I27" s="6" t="s">
        <v>19</v>
      </c>
      <c r="J27" s="19">
        <v>130000</v>
      </c>
      <c r="K27" s="22" t="s">
        <v>20</v>
      </c>
      <c r="L27" s="23">
        <v>136500</v>
      </c>
      <c r="M27" s="23">
        <f t="shared" si="11"/>
        <v>129675</v>
      </c>
      <c r="N27" s="23">
        <f t="shared" si="12"/>
        <v>125580</v>
      </c>
      <c r="O27" s="23">
        <f t="shared" si="13"/>
        <v>60980</v>
      </c>
      <c r="P27" s="40">
        <f t="shared" si="14"/>
        <v>0.94396284829721355</v>
      </c>
    </row>
    <row r="28" spans="1:16" ht="20.75" customHeight="1" x14ac:dyDescent="0.15">
      <c r="A28" s="12" t="s">
        <v>69</v>
      </c>
      <c r="B28" s="12" t="s">
        <v>70</v>
      </c>
      <c r="C28" s="12" t="s">
        <v>23</v>
      </c>
      <c r="D28" s="13">
        <v>35000</v>
      </c>
      <c r="E28" s="14" t="s">
        <v>20</v>
      </c>
      <c r="F28" s="15">
        <v>35750</v>
      </c>
      <c r="G28" s="15">
        <v>10000</v>
      </c>
      <c r="H28" s="15">
        <f t="shared" si="10"/>
        <v>45750</v>
      </c>
      <c r="I28" s="12" t="s">
        <v>19</v>
      </c>
      <c r="J28" s="13">
        <v>34000</v>
      </c>
      <c r="K28" s="16" t="s">
        <v>20</v>
      </c>
      <c r="L28" s="17">
        <v>35700</v>
      </c>
      <c r="M28" s="17">
        <f t="shared" si="11"/>
        <v>33915</v>
      </c>
      <c r="N28" s="17">
        <f t="shared" si="12"/>
        <v>32844</v>
      </c>
      <c r="O28" s="17">
        <f t="shared" si="13"/>
        <v>-12906</v>
      </c>
      <c r="P28" s="40">
        <f t="shared" si="14"/>
        <v>-0.28209836065573768</v>
      </c>
    </row>
    <row r="29" spans="1:16" ht="20.75" customHeight="1" x14ac:dyDescent="0.15">
      <c r="A29" s="6" t="s">
        <v>71</v>
      </c>
      <c r="B29" s="6" t="s">
        <v>72</v>
      </c>
      <c r="C29" s="6" t="s">
        <v>23</v>
      </c>
      <c r="D29" s="19">
        <v>33000</v>
      </c>
      <c r="E29" s="20" t="s">
        <v>20</v>
      </c>
      <c r="F29" s="21">
        <v>34650</v>
      </c>
      <c r="G29" s="21">
        <v>10000</v>
      </c>
      <c r="H29" s="21">
        <f t="shared" si="10"/>
        <v>44650</v>
      </c>
      <c r="I29" s="6" t="s">
        <v>19</v>
      </c>
      <c r="J29" s="19">
        <v>130000</v>
      </c>
      <c r="K29" s="22" t="s">
        <v>20</v>
      </c>
      <c r="L29" s="23">
        <v>136500</v>
      </c>
      <c r="M29" s="23">
        <f t="shared" si="11"/>
        <v>129675</v>
      </c>
      <c r="N29" s="23">
        <f t="shared" si="12"/>
        <v>125580</v>
      </c>
      <c r="O29" s="23">
        <f t="shared" si="13"/>
        <v>80930</v>
      </c>
      <c r="P29" s="40">
        <f t="shared" si="14"/>
        <v>1.8125419932810751</v>
      </c>
    </row>
    <row r="30" spans="1:16" ht="20.75" customHeight="1" x14ac:dyDescent="0.15">
      <c r="A30" s="12" t="s">
        <v>73</v>
      </c>
      <c r="B30" s="12" t="s">
        <v>74</v>
      </c>
      <c r="C30" s="12" t="s">
        <v>38</v>
      </c>
      <c r="D30" s="13">
        <v>38000</v>
      </c>
      <c r="E30" s="14" t="s">
        <v>18</v>
      </c>
      <c r="F30" s="15">
        <v>31540</v>
      </c>
      <c r="G30" s="15">
        <v>10000</v>
      </c>
      <c r="H30" s="15">
        <f t="shared" si="10"/>
        <v>41540</v>
      </c>
      <c r="I30" s="12" t="s">
        <v>38</v>
      </c>
      <c r="J30" s="13">
        <v>40000</v>
      </c>
      <c r="K30" s="16" t="s">
        <v>18</v>
      </c>
      <c r="L30" s="17">
        <v>31600</v>
      </c>
      <c r="M30" s="17">
        <f t="shared" si="11"/>
        <v>30020</v>
      </c>
      <c r="N30" s="17">
        <f t="shared" si="12"/>
        <v>29072</v>
      </c>
      <c r="O30" s="17">
        <f t="shared" si="13"/>
        <v>-12468</v>
      </c>
      <c r="P30" s="40">
        <f t="shared" si="14"/>
        <v>-0.30014443909484834</v>
      </c>
    </row>
    <row r="31" spans="1:16" ht="20.75" customHeight="1" x14ac:dyDescent="0.15">
      <c r="A31" s="6" t="s">
        <v>75</v>
      </c>
      <c r="B31" s="6" t="s">
        <v>76</v>
      </c>
      <c r="C31" s="6" t="s">
        <v>23</v>
      </c>
      <c r="D31" s="19">
        <v>22000</v>
      </c>
      <c r="E31" s="20" t="s">
        <v>20</v>
      </c>
      <c r="F31" s="21">
        <v>23100</v>
      </c>
      <c r="G31" s="21">
        <v>10000</v>
      </c>
      <c r="H31" s="21">
        <f t="shared" si="10"/>
        <v>33100</v>
      </c>
      <c r="I31" s="6" t="s">
        <v>59</v>
      </c>
      <c r="J31" s="19">
        <v>32000</v>
      </c>
      <c r="K31" s="22" t="s">
        <v>20</v>
      </c>
      <c r="L31" s="23">
        <v>33600</v>
      </c>
      <c r="M31" s="23">
        <f t="shared" si="11"/>
        <v>31920</v>
      </c>
      <c r="N31" s="23">
        <f t="shared" si="12"/>
        <v>30912</v>
      </c>
      <c r="O31" s="23">
        <f t="shared" si="13"/>
        <v>-2188</v>
      </c>
      <c r="P31" s="40">
        <f t="shared" si="14"/>
        <v>-6.6102719033232615E-2</v>
      </c>
    </row>
    <row r="32" spans="1:16" ht="20.75" customHeight="1" x14ac:dyDescent="0.15">
      <c r="A32" s="12" t="s">
        <v>77</v>
      </c>
      <c r="B32" s="12" t="s">
        <v>78</v>
      </c>
      <c r="C32" s="12" t="s">
        <v>23</v>
      </c>
      <c r="D32" s="13">
        <v>20000</v>
      </c>
      <c r="E32" s="14" t="s">
        <v>20</v>
      </c>
      <c r="F32" s="15">
        <v>21000</v>
      </c>
      <c r="G32" s="15">
        <v>10000</v>
      </c>
      <c r="H32" s="15">
        <f t="shared" si="10"/>
        <v>31000</v>
      </c>
      <c r="I32" s="12" t="s">
        <v>19</v>
      </c>
      <c r="J32" s="13">
        <v>55000</v>
      </c>
      <c r="K32" s="16" t="s">
        <v>20</v>
      </c>
      <c r="L32" s="17">
        <v>57750</v>
      </c>
      <c r="M32" s="36">
        <f t="shared" si="11"/>
        <v>54862.5</v>
      </c>
      <c r="N32" s="17">
        <f t="shared" si="12"/>
        <v>53130</v>
      </c>
      <c r="O32" s="17">
        <f t="shared" si="13"/>
        <v>22130</v>
      </c>
      <c r="P32" s="40">
        <f t="shared" si="14"/>
        <v>0.71387096774193548</v>
      </c>
    </row>
    <row r="33" spans="1:16" ht="20.75" customHeight="1" x14ac:dyDescent="0.15">
      <c r="A33" s="6" t="s">
        <v>79</v>
      </c>
      <c r="B33" s="6" t="s">
        <v>80</v>
      </c>
      <c r="C33" s="6" t="s">
        <v>38</v>
      </c>
      <c r="D33" s="19">
        <v>24000</v>
      </c>
      <c r="E33" s="20" t="s">
        <v>18</v>
      </c>
      <c r="F33" s="21">
        <v>19920</v>
      </c>
      <c r="G33" s="21">
        <v>10000</v>
      </c>
      <c r="H33" s="21">
        <f t="shared" si="10"/>
        <v>29920</v>
      </c>
      <c r="I33" s="6" t="s">
        <v>38</v>
      </c>
      <c r="J33" s="19">
        <v>70000</v>
      </c>
      <c r="K33" s="22" t="s">
        <v>18</v>
      </c>
      <c r="L33" s="23">
        <v>55300</v>
      </c>
      <c r="M33" s="23">
        <f t="shared" si="11"/>
        <v>52535</v>
      </c>
      <c r="N33" s="23">
        <f t="shared" si="12"/>
        <v>50876</v>
      </c>
      <c r="O33" s="23">
        <f t="shared" si="13"/>
        <v>20956</v>
      </c>
      <c r="P33" s="40">
        <f t="shared" si="14"/>
        <v>0.70040106951871661</v>
      </c>
    </row>
    <row r="34" spans="1:16" ht="20.75" customHeight="1" x14ac:dyDescent="0.15">
      <c r="A34" s="12" t="s">
        <v>81</v>
      </c>
      <c r="B34" s="12" t="s">
        <v>82</v>
      </c>
      <c r="C34" s="12" t="s">
        <v>17</v>
      </c>
      <c r="D34" s="13">
        <v>14000</v>
      </c>
      <c r="E34" s="14" t="s">
        <v>18</v>
      </c>
      <c r="F34" s="15">
        <v>11620</v>
      </c>
      <c r="G34" s="15">
        <v>10000</v>
      </c>
      <c r="H34" s="15">
        <f t="shared" si="10"/>
        <v>21620</v>
      </c>
      <c r="I34" s="12" t="s">
        <v>32</v>
      </c>
      <c r="J34" s="13">
        <v>62000</v>
      </c>
      <c r="K34" s="16" t="s">
        <v>33</v>
      </c>
      <c r="L34" s="17">
        <v>62000</v>
      </c>
      <c r="M34" s="17">
        <f t="shared" si="11"/>
        <v>58900</v>
      </c>
      <c r="N34" s="17">
        <f t="shared" si="12"/>
        <v>57040</v>
      </c>
      <c r="O34" s="17">
        <f t="shared" si="13"/>
        <v>35420</v>
      </c>
      <c r="P34" s="40">
        <f t="shared" si="14"/>
        <v>1.6382978723404253</v>
      </c>
    </row>
    <row r="35" spans="1:16" ht="20.75" customHeight="1" x14ac:dyDescent="0.15">
      <c r="A35" s="6" t="s">
        <v>83</v>
      </c>
      <c r="B35" s="6" t="s">
        <v>84</v>
      </c>
      <c r="C35" s="6" t="s">
        <v>17</v>
      </c>
      <c r="D35" s="19">
        <v>10500</v>
      </c>
      <c r="E35" s="20" t="s">
        <v>18</v>
      </c>
      <c r="F35" s="21">
        <v>8505</v>
      </c>
      <c r="G35" s="21">
        <v>10000</v>
      </c>
      <c r="H35" s="21">
        <f t="shared" si="10"/>
        <v>18505</v>
      </c>
      <c r="I35" s="6" t="s">
        <v>32</v>
      </c>
      <c r="J35" s="19">
        <v>25000</v>
      </c>
      <c r="K35" s="22" t="s">
        <v>33</v>
      </c>
      <c r="L35" s="23">
        <v>25000</v>
      </c>
      <c r="M35" s="23">
        <f t="shared" si="11"/>
        <v>23750</v>
      </c>
      <c r="N35" s="23">
        <f t="shared" si="12"/>
        <v>23000</v>
      </c>
      <c r="O35" s="23">
        <f t="shared" si="13"/>
        <v>4495</v>
      </c>
      <c r="P35" s="40">
        <f t="shared" si="14"/>
        <v>0.24290732234531198</v>
      </c>
    </row>
    <row r="36" spans="1:16" ht="32.75" customHeight="1" x14ac:dyDescent="0.15">
      <c r="A36" s="12" t="s">
        <v>85</v>
      </c>
      <c r="B36" s="30"/>
      <c r="C36" s="30"/>
      <c r="D36" s="31"/>
      <c r="E36" s="32"/>
      <c r="F36" s="15">
        <f>SUM(F25:F35)</f>
        <v>413325</v>
      </c>
      <c r="G36" s="15">
        <f>SUM(G25:G35)</f>
        <v>110000</v>
      </c>
      <c r="H36" s="15">
        <f t="shared" si="10"/>
        <v>523325</v>
      </c>
      <c r="I36" s="12" t="s">
        <v>86</v>
      </c>
      <c r="J36" s="31"/>
      <c r="K36" s="33"/>
      <c r="L36" s="17">
        <f>SUM(L25:L35)</f>
        <v>909700</v>
      </c>
      <c r="M36" s="17">
        <f>SUM(M25:M35)</f>
        <v>864215</v>
      </c>
      <c r="N36" s="17">
        <f>SUM(N25:N35)</f>
        <v>836924</v>
      </c>
      <c r="O36" s="17">
        <f>SUM(O25:O35)</f>
        <v>313599</v>
      </c>
      <c r="P36" s="40">
        <f t="shared" si="14"/>
        <v>0.59924330005254856</v>
      </c>
    </row>
    <row r="37" spans="1:16" ht="20.75" customHeight="1" x14ac:dyDescent="0.15">
      <c r="A37" s="6" t="s">
        <v>87</v>
      </c>
      <c r="B37" s="7"/>
      <c r="C37" s="7"/>
      <c r="D37" s="26"/>
      <c r="E37" s="27"/>
      <c r="F37" s="7"/>
      <c r="G37" s="7"/>
      <c r="H37" s="7"/>
      <c r="I37" s="7"/>
      <c r="J37" s="26"/>
      <c r="K37" s="28"/>
      <c r="L37" s="28"/>
      <c r="M37" s="28"/>
      <c r="N37" s="28"/>
      <c r="O37" s="28"/>
      <c r="P37" s="24"/>
    </row>
    <row r="38" spans="1:16" ht="20.75" customHeight="1" x14ac:dyDescent="0.15">
      <c r="A38" s="12" t="s">
        <v>88</v>
      </c>
      <c r="B38" s="12" t="s">
        <v>89</v>
      </c>
      <c r="C38" s="12" t="s">
        <v>17</v>
      </c>
      <c r="D38" s="13">
        <v>30000</v>
      </c>
      <c r="E38" s="14" t="s">
        <v>18</v>
      </c>
      <c r="F38" s="15">
        <v>24000</v>
      </c>
      <c r="G38" s="15">
        <v>10000</v>
      </c>
      <c r="H38" s="15">
        <f t="shared" ref="H38:H48" si="15">SUM(F38:G38)</f>
        <v>34000</v>
      </c>
      <c r="I38" s="12" t="s">
        <v>19</v>
      </c>
      <c r="J38" s="13">
        <v>25000</v>
      </c>
      <c r="K38" s="16" t="s">
        <v>20</v>
      </c>
      <c r="L38" s="17">
        <v>26250</v>
      </c>
      <c r="M38" s="36">
        <f t="shared" ref="M38:M48" si="16">L38*0.95</f>
        <v>24937.5</v>
      </c>
      <c r="N38" s="17">
        <f t="shared" ref="N38:N48" si="17">M38-(L38*0.03)</f>
        <v>24150</v>
      </c>
      <c r="O38" s="17">
        <f t="shared" ref="O38:O48" si="18">N38-H38</f>
        <v>-9850</v>
      </c>
      <c r="P38" s="40">
        <f t="shared" ref="P38:P48" si="19">(N38/H38)-100%</f>
        <v>-0.28970588235294115</v>
      </c>
    </row>
    <row r="39" spans="1:16" ht="20.75" customHeight="1" x14ac:dyDescent="0.15">
      <c r="A39" s="6" t="s">
        <v>90</v>
      </c>
      <c r="B39" s="6" t="s">
        <v>91</v>
      </c>
      <c r="C39" s="6" t="s">
        <v>17</v>
      </c>
      <c r="D39" s="19">
        <v>41000</v>
      </c>
      <c r="E39" s="20" t="s">
        <v>18</v>
      </c>
      <c r="F39" s="21">
        <v>32800</v>
      </c>
      <c r="G39" s="21">
        <v>10000</v>
      </c>
      <c r="H39" s="21">
        <f t="shared" si="15"/>
        <v>42800</v>
      </c>
      <c r="I39" s="6" t="s">
        <v>19</v>
      </c>
      <c r="J39" s="19">
        <v>75000</v>
      </c>
      <c r="K39" s="22" t="s">
        <v>20</v>
      </c>
      <c r="L39" s="23">
        <v>78750</v>
      </c>
      <c r="M39" s="35">
        <f t="shared" si="16"/>
        <v>74812.5</v>
      </c>
      <c r="N39" s="23">
        <f t="shared" si="17"/>
        <v>72450</v>
      </c>
      <c r="O39" s="23">
        <f t="shared" si="18"/>
        <v>29650</v>
      </c>
      <c r="P39" s="40">
        <f t="shared" si="19"/>
        <v>0.69275700934579443</v>
      </c>
    </row>
    <row r="40" spans="1:16" ht="20.75" customHeight="1" x14ac:dyDescent="0.15">
      <c r="A40" s="12" t="s">
        <v>92</v>
      </c>
      <c r="B40" s="12" t="s">
        <v>93</v>
      </c>
      <c r="C40" s="12" t="s">
        <v>17</v>
      </c>
      <c r="D40" s="13">
        <v>48000</v>
      </c>
      <c r="E40" s="14" t="s">
        <v>18</v>
      </c>
      <c r="F40" s="15">
        <v>38400</v>
      </c>
      <c r="G40" s="15">
        <v>10000</v>
      </c>
      <c r="H40" s="15">
        <f t="shared" si="15"/>
        <v>48400</v>
      </c>
      <c r="I40" s="12" t="s">
        <v>19</v>
      </c>
      <c r="J40" s="13">
        <v>45000</v>
      </c>
      <c r="K40" s="16" t="s">
        <v>20</v>
      </c>
      <c r="L40" s="17">
        <v>47250</v>
      </c>
      <c r="M40" s="36">
        <f t="shared" si="16"/>
        <v>44887.5</v>
      </c>
      <c r="N40" s="17">
        <f t="shared" si="17"/>
        <v>43470</v>
      </c>
      <c r="O40" s="17">
        <f t="shared" si="18"/>
        <v>-4930</v>
      </c>
      <c r="P40" s="40">
        <f t="shared" si="19"/>
        <v>-0.10185950413223144</v>
      </c>
    </row>
    <row r="41" spans="1:16" ht="20.75" customHeight="1" x14ac:dyDescent="0.15">
      <c r="A41" s="6" t="s">
        <v>30</v>
      </c>
      <c r="B41" s="6" t="s">
        <v>94</v>
      </c>
      <c r="C41" s="6" t="s">
        <v>23</v>
      </c>
      <c r="D41" s="41">
        <v>16000</v>
      </c>
      <c r="E41" s="20" t="s">
        <v>20</v>
      </c>
      <c r="F41" s="21">
        <v>16800</v>
      </c>
      <c r="G41" s="21">
        <v>10000</v>
      </c>
      <c r="H41" s="21">
        <f t="shared" si="15"/>
        <v>26800</v>
      </c>
      <c r="I41" s="6" t="s">
        <v>32</v>
      </c>
      <c r="J41" s="19">
        <v>32000</v>
      </c>
      <c r="K41" s="22" t="s">
        <v>33</v>
      </c>
      <c r="L41" s="23">
        <v>32000</v>
      </c>
      <c r="M41" s="23">
        <f t="shared" si="16"/>
        <v>30400</v>
      </c>
      <c r="N41" s="23">
        <f t="shared" si="17"/>
        <v>29440</v>
      </c>
      <c r="O41" s="23">
        <f t="shared" si="18"/>
        <v>2640</v>
      </c>
      <c r="P41" s="40">
        <f t="shared" si="19"/>
        <v>9.8507462686567182E-2</v>
      </c>
    </row>
    <row r="42" spans="1:16" ht="20.75" customHeight="1" x14ac:dyDescent="0.15">
      <c r="A42" s="12" t="s">
        <v>95</v>
      </c>
      <c r="B42" s="12" t="s">
        <v>96</v>
      </c>
      <c r="C42" s="12" t="s">
        <v>23</v>
      </c>
      <c r="D42" s="15">
        <v>12000</v>
      </c>
      <c r="E42" s="42" t="s">
        <v>20</v>
      </c>
      <c r="F42" s="15">
        <v>12600</v>
      </c>
      <c r="G42" s="15">
        <v>10000</v>
      </c>
      <c r="H42" s="15">
        <f t="shared" si="15"/>
        <v>22600</v>
      </c>
      <c r="I42" s="12" t="s">
        <v>32</v>
      </c>
      <c r="J42" s="13">
        <v>25000</v>
      </c>
      <c r="K42" s="16" t="s">
        <v>33</v>
      </c>
      <c r="L42" s="17">
        <v>25000</v>
      </c>
      <c r="M42" s="17">
        <f t="shared" si="16"/>
        <v>23750</v>
      </c>
      <c r="N42" s="17">
        <f t="shared" si="17"/>
        <v>23000</v>
      </c>
      <c r="O42" s="17">
        <f t="shared" si="18"/>
        <v>400</v>
      </c>
      <c r="P42" s="40">
        <f t="shared" si="19"/>
        <v>1.7699115044247815E-2</v>
      </c>
    </row>
    <row r="43" spans="1:16" ht="20.75" customHeight="1" x14ac:dyDescent="0.15">
      <c r="A43" s="6" t="s">
        <v>97</v>
      </c>
      <c r="B43" s="6" t="s">
        <v>98</v>
      </c>
      <c r="C43" s="6" t="s">
        <v>23</v>
      </c>
      <c r="D43" s="43">
        <v>50000</v>
      </c>
      <c r="E43" s="20" t="s">
        <v>20</v>
      </c>
      <c r="F43" s="21">
        <v>52500</v>
      </c>
      <c r="G43" s="21">
        <v>10000</v>
      </c>
      <c r="H43" s="21">
        <f t="shared" si="15"/>
        <v>62500</v>
      </c>
      <c r="I43" s="6" t="s">
        <v>19</v>
      </c>
      <c r="J43" s="19">
        <v>100000</v>
      </c>
      <c r="K43" s="22" t="s">
        <v>20</v>
      </c>
      <c r="L43" s="23">
        <v>105000</v>
      </c>
      <c r="M43" s="23">
        <f t="shared" si="16"/>
        <v>99750</v>
      </c>
      <c r="N43" s="23">
        <f t="shared" si="17"/>
        <v>96600</v>
      </c>
      <c r="O43" s="23">
        <f t="shared" si="18"/>
        <v>34100</v>
      </c>
      <c r="P43" s="40">
        <f t="shared" si="19"/>
        <v>0.54560000000000008</v>
      </c>
    </row>
    <row r="44" spans="1:16" ht="20.75" customHeight="1" x14ac:dyDescent="0.15">
      <c r="A44" s="12" t="s">
        <v>99</v>
      </c>
      <c r="B44" s="12" t="s">
        <v>100</v>
      </c>
      <c r="C44" s="12" t="s">
        <v>38</v>
      </c>
      <c r="D44" s="13">
        <v>70000</v>
      </c>
      <c r="E44" s="14" t="s">
        <v>18</v>
      </c>
      <c r="F44" s="15">
        <v>56000</v>
      </c>
      <c r="G44" s="15">
        <v>10000</v>
      </c>
      <c r="H44" s="15">
        <f t="shared" si="15"/>
        <v>66000</v>
      </c>
      <c r="I44" s="12" t="s">
        <v>64</v>
      </c>
      <c r="J44" s="13">
        <v>100000</v>
      </c>
      <c r="K44" s="16" t="s">
        <v>18</v>
      </c>
      <c r="L44" s="17">
        <v>74000</v>
      </c>
      <c r="M44" s="17">
        <f t="shared" si="16"/>
        <v>70300</v>
      </c>
      <c r="N44" s="17">
        <f t="shared" si="17"/>
        <v>68080</v>
      </c>
      <c r="O44" s="17">
        <f t="shared" si="18"/>
        <v>2080</v>
      </c>
      <c r="P44" s="40">
        <f t="shared" si="19"/>
        <v>3.1515151515151496E-2</v>
      </c>
    </row>
    <row r="45" spans="1:16" ht="20.75" customHeight="1" x14ac:dyDescent="0.15">
      <c r="A45" s="6" t="s">
        <v>101</v>
      </c>
      <c r="B45" s="6" t="s">
        <v>102</v>
      </c>
      <c r="C45" s="6" t="s">
        <v>38</v>
      </c>
      <c r="D45" s="19">
        <v>50000</v>
      </c>
      <c r="E45" s="20" t="s">
        <v>18</v>
      </c>
      <c r="F45" s="21">
        <v>40000</v>
      </c>
      <c r="G45" s="21">
        <v>10000</v>
      </c>
      <c r="H45" s="21">
        <f t="shared" si="15"/>
        <v>50000</v>
      </c>
      <c r="I45" s="6" t="s">
        <v>19</v>
      </c>
      <c r="J45" s="19">
        <v>40000</v>
      </c>
      <c r="K45" s="22" t="s">
        <v>20</v>
      </c>
      <c r="L45" s="23">
        <v>42000</v>
      </c>
      <c r="M45" s="23">
        <f t="shared" si="16"/>
        <v>39900</v>
      </c>
      <c r="N45" s="23">
        <f t="shared" si="17"/>
        <v>38640</v>
      </c>
      <c r="O45" s="23">
        <f t="shared" si="18"/>
        <v>-11360</v>
      </c>
      <c r="P45" s="40">
        <f t="shared" si="19"/>
        <v>-0.22719999999999996</v>
      </c>
    </row>
    <row r="46" spans="1:16" ht="20.75" customHeight="1" x14ac:dyDescent="0.15">
      <c r="A46" s="12" t="s">
        <v>103</v>
      </c>
      <c r="B46" s="12" t="s">
        <v>104</v>
      </c>
      <c r="C46" s="12" t="s">
        <v>17</v>
      </c>
      <c r="D46" s="13">
        <v>88000</v>
      </c>
      <c r="E46" s="14" t="s">
        <v>18</v>
      </c>
      <c r="F46" s="15">
        <v>70400</v>
      </c>
      <c r="G46" s="15">
        <v>10000</v>
      </c>
      <c r="H46" s="15">
        <f t="shared" si="15"/>
        <v>80400</v>
      </c>
      <c r="I46" s="12" t="s">
        <v>19</v>
      </c>
      <c r="J46" s="13">
        <v>58000</v>
      </c>
      <c r="K46" s="16" t="s">
        <v>20</v>
      </c>
      <c r="L46" s="17">
        <v>60900</v>
      </c>
      <c r="M46" s="17">
        <f t="shared" si="16"/>
        <v>57855</v>
      </c>
      <c r="N46" s="17">
        <f t="shared" si="17"/>
        <v>56028</v>
      </c>
      <c r="O46" s="17">
        <f t="shared" si="18"/>
        <v>-24372</v>
      </c>
      <c r="P46" s="40">
        <f t="shared" si="19"/>
        <v>-0.30313432835820897</v>
      </c>
    </row>
    <row r="47" spans="1:16" ht="20.75" customHeight="1" x14ac:dyDescent="0.15">
      <c r="A47" s="6" t="s">
        <v>75</v>
      </c>
      <c r="B47" s="6" t="s">
        <v>105</v>
      </c>
      <c r="C47" s="6" t="s">
        <v>23</v>
      </c>
      <c r="D47" s="19">
        <v>15000</v>
      </c>
      <c r="E47" s="20" t="s">
        <v>20</v>
      </c>
      <c r="F47" s="21">
        <v>15750</v>
      </c>
      <c r="G47" s="21">
        <v>10000</v>
      </c>
      <c r="H47" s="21">
        <f t="shared" si="15"/>
        <v>25750</v>
      </c>
      <c r="I47" s="6" t="s">
        <v>54</v>
      </c>
      <c r="J47" s="19">
        <v>27000</v>
      </c>
      <c r="K47" s="22" t="s">
        <v>18</v>
      </c>
      <c r="L47" s="23">
        <v>19980</v>
      </c>
      <c r="M47" s="23">
        <f t="shared" si="16"/>
        <v>18981</v>
      </c>
      <c r="N47" s="35">
        <f t="shared" si="17"/>
        <v>18381.599999999999</v>
      </c>
      <c r="O47" s="35">
        <f t="shared" si="18"/>
        <v>-7368.4000000000015</v>
      </c>
      <c r="P47" s="40">
        <f t="shared" si="19"/>
        <v>-0.28615145631067962</v>
      </c>
    </row>
    <row r="48" spans="1:16" ht="32.75" customHeight="1" x14ac:dyDescent="0.15">
      <c r="A48" s="12" t="s">
        <v>106</v>
      </c>
      <c r="B48" s="30"/>
      <c r="C48" s="30"/>
      <c r="D48" s="31"/>
      <c r="E48" s="32"/>
      <c r="F48" s="15">
        <f>SUM(F38:F47)</f>
        <v>359250</v>
      </c>
      <c r="G48" s="15">
        <f>SUM(G38:G47)</f>
        <v>100000</v>
      </c>
      <c r="H48" s="15">
        <f t="shared" si="15"/>
        <v>459250</v>
      </c>
      <c r="I48" s="12" t="s">
        <v>107</v>
      </c>
      <c r="J48" s="31"/>
      <c r="K48" s="33"/>
      <c r="L48" s="17">
        <f>SUM(L38:L47)</f>
        <v>511130</v>
      </c>
      <c r="M48" s="36">
        <f t="shared" si="16"/>
        <v>485573.5</v>
      </c>
      <c r="N48" s="36">
        <f t="shared" si="17"/>
        <v>470239.6</v>
      </c>
      <c r="O48" s="36">
        <f t="shared" si="18"/>
        <v>10989.599999999977</v>
      </c>
      <c r="P48" s="40">
        <f t="shared" si="19"/>
        <v>2.3929450190528057E-2</v>
      </c>
    </row>
    <row r="49" spans="1:16" ht="20.75" customHeight="1" x14ac:dyDescent="0.15">
      <c r="A49" s="6" t="s">
        <v>108</v>
      </c>
      <c r="B49" s="7"/>
      <c r="C49" s="7"/>
      <c r="D49" s="26"/>
      <c r="E49" s="27"/>
      <c r="F49" s="7"/>
      <c r="G49" s="7"/>
      <c r="H49" s="7"/>
      <c r="I49" s="7"/>
      <c r="J49" s="26"/>
      <c r="K49" s="28"/>
      <c r="L49" s="28"/>
      <c r="M49" s="28"/>
      <c r="N49" s="28"/>
      <c r="O49" s="28"/>
      <c r="P49" s="24"/>
    </row>
    <row r="50" spans="1:16" ht="20.75" customHeight="1" x14ac:dyDescent="0.15">
      <c r="A50" s="12" t="s">
        <v>109</v>
      </c>
      <c r="B50" s="57" t="s">
        <v>110</v>
      </c>
      <c r="C50" s="12" t="s">
        <v>23</v>
      </c>
      <c r="D50" s="13">
        <v>44000</v>
      </c>
      <c r="E50" s="14" t="s">
        <v>20</v>
      </c>
      <c r="F50" s="15">
        <v>46200</v>
      </c>
      <c r="G50" s="15">
        <v>10000</v>
      </c>
      <c r="H50" s="15">
        <f t="shared" ref="H50:H67" si="20">SUM(F50:G50)</f>
        <v>56200</v>
      </c>
      <c r="I50" s="12" t="s">
        <v>64</v>
      </c>
      <c r="J50" s="13">
        <v>110000</v>
      </c>
      <c r="K50" s="16" t="s">
        <v>18</v>
      </c>
      <c r="L50" s="17">
        <v>94600</v>
      </c>
      <c r="M50" s="17">
        <f t="shared" ref="M50:M68" si="21">L50*0.95</f>
        <v>89870</v>
      </c>
      <c r="N50" s="17">
        <f t="shared" ref="N50:N68" si="22">M50-(L50*0.03)</f>
        <v>87032</v>
      </c>
      <c r="O50" s="17">
        <f t="shared" ref="O50:O68" si="23">N50-H50</f>
        <v>30832</v>
      </c>
      <c r="P50" s="40">
        <f t="shared" ref="P50:P68" si="24">(N50/H50)-100%</f>
        <v>0.54861209964412816</v>
      </c>
    </row>
    <row r="51" spans="1:16" ht="20.75" customHeight="1" x14ac:dyDescent="0.15">
      <c r="A51" s="6" t="s">
        <v>71</v>
      </c>
      <c r="B51" s="58" t="s">
        <v>111</v>
      </c>
      <c r="C51" s="6" t="s">
        <v>23</v>
      </c>
      <c r="D51" s="19">
        <v>24000</v>
      </c>
      <c r="E51" s="20" t="s">
        <v>20</v>
      </c>
      <c r="F51" s="21">
        <v>25200</v>
      </c>
      <c r="G51" s="21">
        <v>10000</v>
      </c>
      <c r="H51" s="21">
        <f t="shared" si="20"/>
        <v>35200</v>
      </c>
      <c r="I51" s="6" t="s">
        <v>32</v>
      </c>
      <c r="J51" s="19">
        <v>45000</v>
      </c>
      <c r="K51" s="22" t="s">
        <v>33</v>
      </c>
      <c r="L51" s="23">
        <v>45000</v>
      </c>
      <c r="M51" s="23">
        <f t="shared" si="21"/>
        <v>42750</v>
      </c>
      <c r="N51" s="23">
        <f t="shared" si="22"/>
        <v>41400</v>
      </c>
      <c r="O51" s="23">
        <f t="shared" si="23"/>
        <v>6200</v>
      </c>
      <c r="P51" s="40">
        <f t="shared" si="24"/>
        <v>0.17613636363636354</v>
      </c>
    </row>
    <row r="52" spans="1:16" ht="20.75" customHeight="1" x14ac:dyDescent="0.15">
      <c r="A52" s="12" t="s">
        <v>112</v>
      </c>
      <c r="B52" s="57" t="s">
        <v>113</v>
      </c>
      <c r="C52" s="12" t="s">
        <v>38</v>
      </c>
      <c r="D52" s="13">
        <v>230000</v>
      </c>
      <c r="E52" s="14" t="s">
        <v>18</v>
      </c>
      <c r="F52" s="15">
        <v>161000</v>
      </c>
      <c r="G52" s="15">
        <v>10000</v>
      </c>
      <c r="H52" s="15">
        <f t="shared" si="20"/>
        <v>171000</v>
      </c>
      <c r="I52" s="12" t="s">
        <v>64</v>
      </c>
      <c r="J52" s="13">
        <v>380000</v>
      </c>
      <c r="K52" s="16" t="s">
        <v>18</v>
      </c>
      <c r="L52" s="17">
        <v>326800</v>
      </c>
      <c r="M52" s="17">
        <f t="shared" si="21"/>
        <v>310460</v>
      </c>
      <c r="N52" s="17">
        <f t="shared" si="22"/>
        <v>300656</v>
      </c>
      <c r="O52" s="17">
        <f t="shared" si="23"/>
        <v>129656</v>
      </c>
      <c r="P52" s="40">
        <f t="shared" si="24"/>
        <v>0.75822222222222213</v>
      </c>
    </row>
    <row r="53" spans="1:16" ht="20.75" customHeight="1" x14ac:dyDescent="0.15">
      <c r="A53" s="6" t="s">
        <v>114</v>
      </c>
      <c r="B53" s="58" t="s">
        <v>115</v>
      </c>
      <c r="C53" s="6" t="s">
        <v>23</v>
      </c>
      <c r="D53" s="19">
        <v>33000</v>
      </c>
      <c r="E53" s="20" t="s">
        <v>20</v>
      </c>
      <c r="F53" s="21">
        <v>34650</v>
      </c>
      <c r="G53" s="21">
        <v>10000</v>
      </c>
      <c r="H53" s="21">
        <f t="shared" si="20"/>
        <v>44650</v>
      </c>
      <c r="I53" s="6" t="s">
        <v>32</v>
      </c>
      <c r="J53" s="19">
        <v>75000</v>
      </c>
      <c r="K53" s="22" t="s">
        <v>33</v>
      </c>
      <c r="L53" s="23">
        <v>75000</v>
      </c>
      <c r="M53" s="23">
        <f t="shared" si="21"/>
        <v>71250</v>
      </c>
      <c r="N53" s="23">
        <f t="shared" si="22"/>
        <v>69000</v>
      </c>
      <c r="O53" s="23">
        <f t="shared" si="23"/>
        <v>24350</v>
      </c>
      <c r="P53" s="40">
        <f t="shared" si="24"/>
        <v>0.54535274356103014</v>
      </c>
    </row>
    <row r="54" spans="1:16" ht="20.75" customHeight="1" x14ac:dyDescent="0.15">
      <c r="A54" s="12" t="s">
        <v>116</v>
      </c>
      <c r="B54" s="57" t="s">
        <v>117</v>
      </c>
      <c r="C54" s="12" t="s">
        <v>23</v>
      </c>
      <c r="D54" s="13">
        <v>13500</v>
      </c>
      <c r="E54" s="14" t="s">
        <v>20</v>
      </c>
      <c r="F54" s="15">
        <v>14175</v>
      </c>
      <c r="G54" s="15">
        <v>10000</v>
      </c>
      <c r="H54" s="15">
        <f t="shared" si="20"/>
        <v>24175</v>
      </c>
      <c r="I54" s="12" t="s">
        <v>54</v>
      </c>
      <c r="J54" s="13">
        <v>22000</v>
      </c>
      <c r="K54" s="16" t="s">
        <v>18</v>
      </c>
      <c r="L54" s="17">
        <v>18920</v>
      </c>
      <c r="M54" s="17">
        <f t="shared" si="21"/>
        <v>17974</v>
      </c>
      <c r="N54" s="36">
        <f t="shared" si="22"/>
        <v>17406.400000000001</v>
      </c>
      <c r="O54" s="36">
        <f t="shared" si="23"/>
        <v>-6768.5999999999985</v>
      </c>
      <c r="P54" s="40">
        <f t="shared" si="24"/>
        <v>-0.27998345398138569</v>
      </c>
    </row>
    <row r="55" spans="1:16" ht="20.75" customHeight="1" x14ac:dyDescent="0.15">
      <c r="A55" s="6" t="s">
        <v>118</v>
      </c>
      <c r="B55" s="58" t="s">
        <v>119</v>
      </c>
      <c r="C55" s="6" t="s">
        <v>23</v>
      </c>
      <c r="D55" s="44">
        <v>14000</v>
      </c>
      <c r="E55" s="20" t="s">
        <v>20</v>
      </c>
      <c r="F55" s="21">
        <v>14700</v>
      </c>
      <c r="G55" s="21">
        <v>10000</v>
      </c>
      <c r="H55" s="21">
        <f t="shared" si="20"/>
        <v>24700</v>
      </c>
      <c r="I55" s="6" t="s">
        <v>54</v>
      </c>
      <c r="J55" s="44">
        <v>22000</v>
      </c>
      <c r="K55" s="22" t="s">
        <v>18</v>
      </c>
      <c r="L55" s="23">
        <v>18920</v>
      </c>
      <c r="M55" s="23">
        <f t="shared" si="21"/>
        <v>17974</v>
      </c>
      <c r="N55" s="35">
        <f t="shared" si="22"/>
        <v>17406.400000000001</v>
      </c>
      <c r="O55" s="35">
        <f t="shared" si="23"/>
        <v>-7293.5999999999985</v>
      </c>
      <c r="P55" s="40">
        <f t="shared" si="24"/>
        <v>-0.29528744939271245</v>
      </c>
    </row>
    <row r="56" spans="1:16" ht="20.75" customHeight="1" x14ac:dyDescent="0.15">
      <c r="A56" s="12" t="s">
        <v>120</v>
      </c>
      <c r="B56" s="57" t="s">
        <v>121</v>
      </c>
      <c r="C56" s="12" t="s">
        <v>122</v>
      </c>
      <c r="D56" s="45">
        <v>90000</v>
      </c>
      <c r="E56" s="14" t="s">
        <v>123</v>
      </c>
      <c r="F56" s="15">
        <v>59400</v>
      </c>
      <c r="G56" s="15">
        <v>10000</v>
      </c>
      <c r="H56" s="15">
        <f t="shared" si="20"/>
        <v>69400</v>
      </c>
      <c r="I56" s="12" t="s">
        <v>124</v>
      </c>
      <c r="J56" s="45">
        <v>200000</v>
      </c>
      <c r="K56" s="16" t="s">
        <v>18</v>
      </c>
      <c r="L56" s="17">
        <v>172000</v>
      </c>
      <c r="M56" s="17">
        <f t="shared" si="21"/>
        <v>163400</v>
      </c>
      <c r="N56" s="17">
        <f t="shared" si="22"/>
        <v>158240</v>
      </c>
      <c r="O56" s="17">
        <f t="shared" si="23"/>
        <v>88840</v>
      </c>
      <c r="P56" s="40">
        <f t="shared" si="24"/>
        <v>1.2801152737752162</v>
      </c>
    </row>
    <row r="57" spans="1:16" ht="20.75" customHeight="1" x14ac:dyDescent="0.15">
      <c r="A57" s="6" t="s">
        <v>125</v>
      </c>
      <c r="B57" s="58" t="s">
        <v>126</v>
      </c>
      <c r="C57" s="6" t="s">
        <v>23</v>
      </c>
      <c r="D57" s="44">
        <v>115000</v>
      </c>
      <c r="E57" s="20" t="s">
        <v>20</v>
      </c>
      <c r="F57" s="21">
        <v>120750</v>
      </c>
      <c r="G57" s="21">
        <v>10000</v>
      </c>
      <c r="H57" s="21">
        <f t="shared" si="20"/>
        <v>130750</v>
      </c>
      <c r="I57" s="6" t="s">
        <v>50</v>
      </c>
      <c r="J57" s="44">
        <v>300000</v>
      </c>
      <c r="K57" s="22" t="s">
        <v>20</v>
      </c>
      <c r="L57" s="23">
        <v>315000</v>
      </c>
      <c r="M57" s="23">
        <f t="shared" si="21"/>
        <v>299250</v>
      </c>
      <c r="N57" s="23">
        <f t="shared" si="22"/>
        <v>289800</v>
      </c>
      <c r="O57" s="23">
        <f t="shared" si="23"/>
        <v>159050</v>
      </c>
      <c r="P57" s="40">
        <f t="shared" si="24"/>
        <v>1.2164435946462717</v>
      </c>
    </row>
    <row r="58" spans="1:16" ht="20.75" customHeight="1" x14ac:dyDescent="0.15">
      <c r="A58" s="12" t="s">
        <v>127</v>
      </c>
      <c r="B58" s="57" t="s">
        <v>128</v>
      </c>
      <c r="C58" s="12" t="s">
        <v>23</v>
      </c>
      <c r="D58" s="45">
        <v>60000</v>
      </c>
      <c r="E58" s="14" t="s">
        <v>20</v>
      </c>
      <c r="F58" s="15">
        <v>63000</v>
      </c>
      <c r="G58" s="15">
        <v>10000</v>
      </c>
      <c r="H58" s="15">
        <f t="shared" si="20"/>
        <v>73000</v>
      </c>
      <c r="I58" s="12" t="s">
        <v>50</v>
      </c>
      <c r="J58" s="45">
        <v>105000</v>
      </c>
      <c r="K58" s="16" t="s">
        <v>20</v>
      </c>
      <c r="L58" s="17">
        <v>110250</v>
      </c>
      <c r="M58" s="36">
        <f t="shared" si="21"/>
        <v>104737.5</v>
      </c>
      <c r="N58" s="17">
        <f t="shared" si="22"/>
        <v>101430</v>
      </c>
      <c r="O58" s="17">
        <f t="shared" si="23"/>
        <v>28430</v>
      </c>
      <c r="P58" s="40">
        <f t="shared" si="24"/>
        <v>0.38945205479452061</v>
      </c>
    </row>
    <row r="59" spans="1:16" ht="20.75" customHeight="1" x14ac:dyDescent="0.15">
      <c r="A59" s="6" t="s">
        <v>129</v>
      </c>
      <c r="B59" s="58" t="s">
        <v>130</v>
      </c>
      <c r="C59" s="6" t="s">
        <v>23</v>
      </c>
      <c r="D59" s="44">
        <v>70000</v>
      </c>
      <c r="E59" s="20" t="s">
        <v>20</v>
      </c>
      <c r="F59" s="21">
        <v>73500</v>
      </c>
      <c r="G59" s="21">
        <v>10000</v>
      </c>
      <c r="H59" s="21">
        <f t="shared" si="20"/>
        <v>83500</v>
      </c>
      <c r="I59" s="6" t="s">
        <v>50</v>
      </c>
      <c r="J59" s="44">
        <v>70000</v>
      </c>
      <c r="K59" s="22" t="s">
        <v>20</v>
      </c>
      <c r="L59" s="23">
        <v>73500</v>
      </c>
      <c r="M59" s="23">
        <f t="shared" si="21"/>
        <v>69825</v>
      </c>
      <c r="N59" s="23">
        <f t="shared" si="22"/>
        <v>67620</v>
      </c>
      <c r="O59" s="23">
        <f t="shared" si="23"/>
        <v>-15880</v>
      </c>
      <c r="P59" s="40">
        <f t="shared" si="24"/>
        <v>-0.19017964071856286</v>
      </c>
    </row>
    <row r="60" spans="1:16" ht="20.75" customHeight="1" x14ac:dyDescent="0.15">
      <c r="A60" s="12" t="s">
        <v>131</v>
      </c>
      <c r="B60" s="57" t="s">
        <v>132</v>
      </c>
      <c r="C60" s="12" t="s">
        <v>23</v>
      </c>
      <c r="D60" s="45">
        <v>100000</v>
      </c>
      <c r="E60" s="14" t="s">
        <v>20</v>
      </c>
      <c r="F60" s="15">
        <v>105000</v>
      </c>
      <c r="G60" s="15">
        <v>10000</v>
      </c>
      <c r="H60" s="15">
        <f t="shared" si="20"/>
        <v>115000</v>
      </c>
      <c r="I60" s="12" t="s">
        <v>50</v>
      </c>
      <c r="J60" s="45">
        <v>165000</v>
      </c>
      <c r="K60" s="16" t="s">
        <v>20</v>
      </c>
      <c r="L60" s="17">
        <v>173250</v>
      </c>
      <c r="M60" s="36">
        <f t="shared" si="21"/>
        <v>164587.5</v>
      </c>
      <c r="N60" s="17">
        <f t="shared" si="22"/>
        <v>159390</v>
      </c>
      <c r="O60" s="17">
        <f t="shared" si="23"/>
        <v>44390</v>
      </c>
      <c r="P60" s="40">
        <f t="shared" si="24"/>
        <v>0.3859999999999999</v>
      </c>
    </row>
    <row r="61" spans="1:16" ht="20.75" customHeight="1" x14ac:dyDescent="0.15">
      <c r="A61" s="6" t="s">
        <v>109</v>
      </c>
      <c r="B61" s="58" t="s">
        <v>133</v>
      </c>
      <c r="C61" s="6" t="s">
        <v>17</v>
      </c>
      <c r="D61" s="44">
        <v>150000</v>
      </c>
      <c r="E61" s="20" t="s">
        <v>18</v>
      </c>
      <c r="F61" s="21">
        <v>105000</v>
      </c>
      <c r="G61" s="21">
        <v>10000</v>
      </c>
      <c r="H61" s="21">
        <f t="shared" si="20"/>
        <v>115000</v>
      </c>
      <c r="I61" s="6" t="s">
        <v>50</v>
      </c>
      <c r="J61" s="44">
        <v>100000</v>
      </c>
      <c r="K61" s="22" t="s">
        <v>20</v>
      </c>
      <c r="L61" s="23">
        <v>105000</v>
      </c>
      <c r="M61" s="23">
        <f t="shared" si="21"/>
        <v>99750</v>
      </c>
      <c r="N61" s="23">
        <f t="shared" si="22"/>
        <v>96600</v>
      </c>
      <c r="O61" s="23">
        <f t="shared" si="23"/>
        <v>-18400</v>
      </c>
      <c r="P61" s="40">
        <f t="shared" si="24"/>
        <v>-0.16000000000000003</v>
      </c>
    </row>
    <row r="62" spans="1:16" ht="20.75" customHeight="1" x14ac:dyDescent="0.15">
      <c r="A62" s="12" t="s">
        <v>134</v>
      </c>
      <c r="B62" s="57" t="s">
        <v>135</v>
      </c>
      <c r="C62" s="12" t="s">
        <v>23</v>
      </c>
      <c r="D62" s="45">
        <v>50000</v>
      </c>
      <c r="E62" s="14" t="s">
        <v>20</v>
      </c>
      <c r="F62" s="15">
        <v>52500</v>
      </c>
      <c r="G62" s="15">
        <v>10000</v>
      </c>
      <c r="H62" s="15">
        <f t="shared" si="20"/>
        <v>62500</v>
      </c>
      <c r="I62" s="12" t="s">
        <v>19</v>
      </c>
      <c r="J62" s="45">
        <v>60000</v>
      </c>
      <c r="K62" s="16" t="s">
        <v>20</v>
      </c>
      <c r="L62" s="17">
        <v>63000</v>
      </c>
      <c r="M62" s="17">
        <f t="shared" si="21"/>
        <v>59850</v>
      </c>
      <c r="N62" s="17">
        <f t="shared" si="22"/>
        <v>57960</v>
      </c>
      <c r="O62" s="17">
        <f t="shared" si="23"/>
        <v>-4540</v>
      </c>
      <c r="P62" s="40">
        <f t="shared" si="24"/>
        <v>-7.2640000000000038E-2</v>
      </c>
    </row>
    <row r="63" spans="1:16" ht="20.75" customHeight="1" x14ac:dyDescent="0.15">
      <c r="A63" s="6" t="s">
        <v>118</v>
      </c>
      <c r="B63" s="58" t="s">
        <v>136</v>
      </c>
      <c r="C63" s="6" t="s">
        <v>23</v>
      </c>
      <c r="D63" s="44">
        <v>40000</v>
      </c>
      <c r="E63" s="20" t="s">
        <v>20</v>
      </c>
      <c r="F63" s="21">
        <v>42000</v>
      </c>
      <c r="G63" s="21">
        <v>10000</v>
      </c>
      <c r="H63" s="21">
        <f t="shared" si="20"/>
        <v>52000</v>
      </c>
      <c r="I63" s="6" t="s">
        <v>19</v>
      </c>
      <c r="J63" s="44">
        <v>95000</v>
      </c>
      <c r="K63" s="22" t="s">
        <v>20</v>
      </c>
      <c r="L63" s="23">
        <v>99750</v>
      </c>
      <c r="M63" s="25">
        <f t="shared" si="21"/>
        <v>94762.5</v>
      </c>
      <c r="N63" s="23">
        <f t="shared" si="22"/>
        <v>91770</v>
      </c>
      <c r="O63" s="23">
        <f t="shared" si="23"/>
        <v>39770</v>
      </c>
      <c r="P63" s="40">
        <f t="shared" si="24"/>
        <v>0.7648076923076923</v>
      </c>
    </row>
    <row r="64" spans="1:16" ht="20.75" customHeight="1" x14ac:dyDescent="0.15">
      <c r="A64" s="12" t="s">
        <v>137</v>
      </c>
      <c r="B64" s="57" t="s">
        <v>138</v>
      </c>
      <c r="C64" s="12" t="s">
        <v>23</v>
      </c>
      <c r="D64" s="45">
        <v>30000</v>
      </c>
      <c r="E64" s="14" t="s">
        <v>20</v>
      </c>
      <c r="F64" s="15">
        <v>31500</v>
      </c>
      <c r="G64" s="15">
        <v>10000</v>
      </c>
      <c r="H64" s="15">
        <f t="shared" si="20"/>
        <v>41500</v>
      </c>
      <c r="I64" s="12" t="s">
        <v>19</v>
      </c>
      <c r="J64" s="45">
        <v>38000</v>
      </c>
      <c r="K64" s="16" t="s">
        <v>20</v>
      </c>
      <c r="L64" s="17">
        <v>39900</v>
      </c>
      <c r="M64" s="17">
        <f t="shared" si="21"/>
        <v>37905</v>
      </c>
      <c r="N64" s="17">
        <f t="shared" si="22"/>
        <v>36708</v>
      </c>
      <c r="O64" s="17">
        <f t="shared" si="23"/>
        <v>-4792</v>
      </c>
      <c r="P64" s="40">
        <f t="shared" si="24"/>
        <v>-0.1154698795180723</v>
      </c>
    </row>
    <row r="65" spans="1:16" ht="20.75" customHeight="1" x14ac:dyDescent="0.15">
      <c r="A65" s="6" t="s">
        <v>79</v>
      </c>
      <c r="B65" s="58" t="s">
        <v>139</v>
      </c>
      <c r="C65" s="6" t="s">
        <v>23</v>
      </c>
      <c r="D65" s="44">
        <v>62000</v>
      </c>
      <c r="E65" s="20" t="s">
        <v>20</v>
      </c>
      <c r="F65" s="21">
        <v>65100</v>
      </c>
      <c r="G65" s="21">
        <v>10000</v>
      </c>
      <c r="H65" s="21">
        <f t="shared" si="20"/>
        <v>75100</v>
      </c>
      <c r="I65" s="6" t="s">
        <v>19</v>
      </c>
      <c r="J65" s="44">
        <v>30000</v>
      </c>
      <c r="K65" s="22" t="s">
        <v>20</v>
      </c>
      <c r="L65" s="23">
        <v>31500</v>
      </c>
      <c r="M65" s="23">
        <f t="shared" si="21"/>
        <v>29925</v>
      </c>
      <c r="N65" s="23">
        <f t="shared" si="22"/>
        <v>28980</v>
      </c>
      <c r="O65" s="23">
        <f t="shared" si="23"/>
        <v>-46120</v>
      </c>
      <c r="P65" s="40">
        <f t="shared" si="24"/>
        <v>-0.61411451398135819</v>
      </c>
    </row>
    <row r="66" spans="1:16" ht="20.75" customHeight="1" x14ac:dyDescent="0.15">
      <c r="A66" s="12" t="s">
        <v>101</v>
      </c>
      <c r="B66" s="57" t="s">
        <v>140</v>
      </c>
      <c r="C66" s="12" t="s">
        <v>23</v>
      </c>
      <c r="D66" s="45">
        <v>44000</v>
      </c>
      <c r="E66" s="14" t="s">
        <v>20</v>
      </c>
      <c r="F66" s="15">
        <v>46200</v>
      </c>
      <c r="G66" s="15">
        <v>10000</v>
      </c>
      <c r="H66" s="15">
        <f t="shared" si="20"/>
        <v>56200</v>
      </c>
      <c r="I66" s="12" t="s">
        <v>19</v>
      </c>
      <c r="J66" s="45">
        <v>88000</v>
      </c>
      <c r="K66" s="16" t="s">
        <v>20</v>
      </c>
      <c r="L66" s="17">
        <v>92400</v>
      </c>
      <c r="M66" s="17">
        <f t="shared" si="21"/>
        <v>87780</v>
      </c>
      <c r="N66" s="17">
        <f t="shared" si="22"/>
        <v>85008</v>
      </c>
      <c r="O66" s="17">
        <f t="shared" si="23"/>
        <v>28808</v>
      </c>
      <c r="P66" s="40">
        <f t="shared" si="24"/>
        <v>0.5125978647686833</v>
      </c>
    </row>
    <row r="67" spans="1:16" ht="20.75" customHeight="1" x14ac:dyDescent="0.15">
      <c r="A67" s="6" t="s">
        <v>79</v>
      </c>
      <c r="B67" s="58" t="s">
        <v>141</v>
      </c>
      <c r="C67" s="6" t="s">
        <v>23</v>
      </c>
      <c r="D67" s="44">
        <v>40000</v>
      </c>
      <c r="E67" s="20" t="s">
        <v>20</v>
      </c>
      <c r="F67" s="21">
        <v>42000</v>
      </c>
      <c r="G67" s="21">
        <v>10000</v>
      </c>
      <c r="H67" s="21">
        <f t="shared" si="20"/>
        <v>52000</v>
      </c>
      <c r="I67" s="6" t="s">
        <v>19</v>
      </c>
      <c r="J67" s="44">
        <v>38000</v>
      </c>
      <c r="K67" s="22" t="s">
        <v>20</v>
      </c>
      <c r="L67" s="23">
        <v>39900</v>
      </c>
      <c r="M67" s="23">
        <f t="shared" si="21"/>
        <v>37905</v>
      </c>
      <c r="N67" s="23">
        <f t="shared" si="22"/>
        <v>36708</v>
      </c>
      <c r="O67" s="23">
        <f t="shared" si="23"/>
        <v>-15292</v>
      </c>
      <c r="P67" s="40">
        <f t="shared" si="24"/>
        <v>-0.29407692307692312</v>
      </c>
    </row>
    <row r="68" spans="1:16" ht="32.75" customHeight="1" x14ac:dyDescent="0.15">
      <c r="A68" s="12" t="s">
        <v>142</v>
      </c>
      <c r="B68" s="30"/>
      <c r="C68" s="30"/>
      <c r="D68" s="31"/>
      <c r="E68" s="32"/>
      <c r="F68" s="15">
        <f>SUM(F50:F67)</f>
        <v>1101875</v>
      </c>
      <c r="G68" s="15">
        <f>SUM(G50:G67)</f>
        <v>180000</v>
      </c>
      <c r="H68" s="15">
        <f>SUM(H50:H67)</f>
        <v>1281875</v>
      </c>
      <c r="I68" s="12" t="s">
        <v>143</v>
      </c>
      <c r="J68" s="31"/>
      <c r="K68" s="33"/>
      <c r="L68" s="17">
        <f>SUM(L50:L67)</f>
        <v>1894690</v>
      </c>
      <c r="M68" s="37">
        <f t="shared" si="21"/>
        <v>1799955.5</v>
      </c>
      <c r="N68" s="36">
        <f t="shared" si="22"/>
        <v>1743114.8</v>
      </c>
      <c r="O68" s="36">
        <f t="shared" si="23"/>
        <v>461239.80000000005</v>
      </c>
      <c r="P68" s="40">
        <f t="shared" si="24"/>
        <v>0.35981651877133114</v>
      </c>
    </row>
    <row r="69" spans="1:16" ht="20.75" customHeight="1" x14ac:dyDescent="0.15">
      <c r="A69" s="6" t="s">
        <v>144</v>
      </c>
      <c r="B69" s="7"/>
      <c r="C69" s="7"/>
      <c r="D69" s="26"/>
      <c r="E69" s="27"/>
      <c r="F69" s="7"/>
      <c r="G69" s="7"/>
      <c r="H69" s="7"/>
      <c r="I69" s="7"/>
      <c r="J69" s="26"/>
      <c r="K69" s="28"/>
      <c r="L69" s="28"/>
      <c r="M69" s="28"/>
      <c r="N69" s="28"/>
      <c r="O69" s="28"/>
      <c r="P69" s="24"/>
    </row>
    <row r="70" spans="1:16" ht="20.75" customHeight="1" x14ac:dyDescent="0.15">
      <c r="A70" s="12" t="s">
        <v>112</v>
      </c>
      <c r="B70" s="12" t="s">
        <v>145</v>
      </c>
      <c r="C70" s="12" t="s">
        <v>17</v>
      </c>
      <c r="D70" s="45">
        <v>55000</v>
      </c>
      <c r="E70" s="14" t="s">
        <v>146</v>
      </c>
      <c r="F70" s="15">
        <v>46200</v>
      </c>
      <c r="G70" s="15">
        <v>10000</v>
      </c>
      <c r="H70" s="15">
        <f t="shared" ref="H70:H82" si="25">SUM(F70:G70)</f>
        <v>56200</v>
      </c>
      <c r="I70" s="12" t="s">
        <v>32</v>
      </c>
      <c r="J70" s="45">
        <v>56000</v>
      </c>
      <c r="K70" s="16" t="s">
        <v>33</v>
      </c>
      <c r="L70" s="17">
        <v>56000</v>
      </c>
      <c r="M70" s="17">
        <f t="shared" ref="M70:M81" si="26">L70*0.95</f>
        <v>53200</v>
      </c>
      <c r="N70" s="17">
        <f t="shared" ref="N70:N81" si="27">M70-(L70*0.03)</f>
        <v>51520</v>
      </c>
      <c r="O70" s="17">
        <f t="shared" ref="O70:O83" si="28">N70-H70</f>
        <v>-4680</v>
      </c>
      <c r="P70" s="29">
        <f t="shared" ref="P70:P83" si="29">(N70/H70)-100%</f>
        <v>-8.327402135231321E-2</v>
      </c>
    </row>
    <row r="71" spans="1:16" ht="20.75" customHeight="1" x14ac:dyDescent="0.15">
      <c r="A71" s="6" t="s">
        <v>147</v>
      </c>
      <c r="B71" s="6" t="s">
        <v>148</v>
      </c>
      <c r="C71" s="6" t="s">
        <v>149</v>
      </c>
      <c r="D71" s="44">
        <v>16000</v>
      </c>
      <c r="E71" s="20" t="s">
        <v>146</v>
      </c>
      <c r="F71" s="21">
        <v>13440</v>
      </c>
      <c r="G71" s="21">
        <v>10000</v>
      </c>
      <c r="H71" s="21">
        <f t="shared" si="25"/>
        <v>23440</v>
      </c>
      <c r="I71" s="6" t="s">
        <v>32</v>
      </c>
      <c r="J71" s="44">
        <v>48000</v>
      </c>
      <c r="K71" s="22" t="s">
        <v>33</v>
      </c>
      <c r="L71" s="23">
        <v>48000</v>
      </c>
      <c r="M71" s="23">
        <f t="shared" si="26"/>
        <v>45600</v>
      </c>
      <c r="N71" s="23">
        <f t="shared" si="27"/>
        <v>44160</v>
      </c>
      <c r="O71" s="23">
        <f t="shared" si="28"/>
        <v>20720</v>
      </c>
      <c r="P71" s="29">
        <f t="shared" si="29"/>
        <v>0.88395904436860073</v>
      </c>
    </row>
    <row r="72" spans="1:16" ht="20.75" customHeight="1" x14ac:dyDescent="0.15">
      <c r="A72" s="12" t="s">
        <v>150</v>
      </c>
      <c r="B72" s="12" t="s">
        <v>151</v>
      </c>
      <c r="C72" s="12" t="s">
        <v>23</v>
      </c>
      <c r="D72" s="45">
        <v>40000</v>
      </c>
      <c r="E72" s="14" t="s">
        <v>20</v>
      </c>
      <c r="F72" s="15">
        <v>42000</v>
      </c>
      <c r="G72" s="15">
        <v>10000</v>
      </c>
      <c r="H72" s="15">
        <f t="shared" si="25"/>
        <v>52000</v>
      </c>
      <c r="I72" s="12" t="s">
        <v>19</v>
      </c>
      <c r="J72" s="45">
        <v>32000</v>
      </c>
      <c r="K72" s="16" t="s">
        <v>20</v>
      </c>
      <c r="L72" s="17">
        <v>33600</v>
      </c>
      <c r="M72" s="17">
        <f t="shared" si="26"/>
        <v>31920</v>
      </c>
      <c r="N72" s="17">
        <f t="shared" si="27"/>
        <v>30912</v>
      </c>
      <c r="O72" s="17">
        <f t="shared" si="28"/>
        <v>-21088</v>
      </c>
      <c r="P72" s="29">
        <f t="shared" si="29"/>
        <v>-0.40553846153846151</v>
      </c>
    </row>
    <row r="73" spans="1:16" ht="20.75" customHeight="1" x14ac:dyDescent="0.15">
      <c r="A73" s="6" t="s">
        <v>152</v>
      </c>
      <c r="B73" s="6" t="s">
        <v>153</v>
      </c>
      <c r="C73" s="6" t="s">
        <v>23</v>
      </c>
      <c r="D73" s="44">
        <v>100000</v>
      </c>
      <c r="E73" s="20" t="s">
        <v>20</v>
      </c>
      <c r="F73" s="21">
        <v>105000</v>
      </c>
      <c r="G73" s="21">
        <v>10000</v>
      </c>
      <c r="H73" s="21">
        <f t="shared" si="25"/>
        <v>115000</v>
      </c>
      <c r="I73" s="6" t="s">
        <v>50</v>
      </c>
      <c r="J73" s="44">
        <v>120000</v>
      </c>
      <c r="K73" s="22" t="s">
        <v>20</v>
      </c>
      <c r="L73" s="23">
        <v>126000</v>
      </c>
      <c r="M73" s="23">
        <f t="shared" si="26"/>
        <v>119700</v>
      </c>
      <c r="N73" s="23">
        <f t="shared" si="27"/>
        <v>115920</v>
      </c>
      <c r="O73" s="23">
        <f t="shared" si="28"/>
        <v>920</v>
      </c>
      <c r="P73" s="29">
        <f t="shared" si="29"/>
        <v>8.0000000000000071E-3</v>
      </c>
    </row>
    <row r="74" spans="1:16" ht="20.75" customHeight="1" x14ac:dyDescent="0.15">
      <c r="A74" s="12" t="s">
        <v>154</v>
      </c>
      <c r="B74" s="12" t="s">
        <v>155</v>
      </c>
      <c r="C74" s="12" t="s">
        <v>23</v>
      </c>
      <c r="D74" s="45">
        <v>65000</v>
      </c>
      <c r="E74" s="14" t="s">
        <v>20</v>
      </c>
      <c r="F74" s="15">
        <v>68250</v>
      </c>
      <c r="G74" s="15">
        <v>10000</v>
      </c>
      <c r="H74" s="15">
        <f t="shared" si="25"/>
        <v>78250</v>
      </c>
      <c r="I74" s="12" t="s">
        <v>156</v>
      </c>
      <c r="J74" s="45">
        <v>85000</v>
      </c>
      <c r="K74" s="16" t="s">
        <v>146</v>
      </c>
      <c r="L74" s="17">
        <v>74800</v>
      </c>
      <c r="M74" s="17">
        <f t="shared" si="26"/>
        <v>71060</v>
      </c>
      <c r="N74" s="17">
        <f t="shared" si="27"/>
        <v>68816</v>
      </c>
      <c r="O74" s="17">
        <f t="shared" si="28"/>
        <v>-9434</v>
      </c>
      <c r="P74" s="29">
        <f t="shared" si="29"/>
        <v>-0.12056230031948878</v>
      </c>
    </row>
    <row r="75" spans="1:16" ht="20.75" customHeight="1" x14ac:dyDescent="0.15">
      <c r="A75" s="6" t="s">
        <v>157</v>
      </c>
      <c r="B75" s="6" t="s">
        <v>158</v>
      </c>
      <c r="C75" s="6" t="s">
        <v>23</v>
      </c>
      <c r="D75" s="44">
        <v>26000</v>
      </c>
      <c r="E75" s="20" t="s">
        <v>20</v>
      </c>
      <c r="F75" s="21">
        <v>27300</v>
      </c>
      <c r="G75" s="21">
        <v>10000</v>
      </c>
      <c r="H75" s="21">
        <f t="shared" si="25"/>
        <v>37300</v>
      </c>
      <c r="I75" s="6" t="s">
        <v>156</v>
      </c>
      <c r="J75" s="44">
        <v>140000</v>
      </c>
      <c r="K75" s="22" t="s">
        <v>18</v>
      </c>
      <c r="L75" s="23">
        <v>123200</v>
      </c>
      <c r="M75" s="23">
        <f t="shared" si="26"/>
        <v>117040</v>
      </c>
      <c r="N75" s="23">
        <f t="shared" si="27"/>
        <v>113344</v>
      </c>
      <c r="O75" s="23">
        <f t="shared" si="28"/>
        <v>76044</v>
      </c>
      <c r="P75" s="29">
        <f t="shared" si="29"/>
        <v>2.0387131367292226</v>
      </c>
    </row>
    <row r="76" spans="1:16" ht="20.75" customHeight="1" x14ac:dyDescent="0.15">
      <c r="A76" s="12" t="s">
        <v>159</v>
      </c>
      <c r="B76" s="12" t="s">
        <v>160</v>
      </c>
      <c r="C76" s="12" t="s">
        <v>38</v>
      </c>
      <c r="D76" s="45">
        <v>92000</v>
      </c>
      <c r="E76" s="14" t="s">
        <v>146</v>
      </c>
      <c r="F76" s="15">
        <v>77280</v>
      </c>
      <c r="G76" s="15">
        <v>10000</v>
      </c>
      <c r="H76" s="15">
        <f t="shared" si="25"/>
        <v>87280</v>
      </c>
      <c r="I76" s="12" t="s">
        <v>50</v>
      </c>
      <c r="J76" s="45">
        <v>130000</v>
      </c>
      <c r="K76" s="16" t="s">
        <v>20</v>
      </c>
      <c r="L76" s="17">
        <v>136500</v>
      </c>
      <c r="M76" s="17">
        <f t="shared" si="26"/>
        <v>129675</v>
      </c>
      <c r="N76" s="17">
        <f t="shared" si="27"/>
        <v>125580</v>
      </c>
      <c r="O76" s="17">
        <f t="shared" si="28"/>
        <v>38300</v>
      </c>
      <c r="P76" s="29">
        <f t="shared" si="29"/>
        <v>0.43881759853345548</v>
      </c>
    </row>
    <row r="77" spans="1:16" ht="20.75" customHeight="1" x14ac:dyDescent="0.15">
      <c r="A77" s="6" t="s">
        <v>159</v>
      </c>
      <c r="B77" s="6" t="s">
        <v>161</v>
      </c>
      <c r="C77" s="6" t="s">
        <v>38</v>
      </c>
      <c r="D77" s="44">
        <v>90000</v>
      </c>
      <c r="E77" s="20" t="s">
        <v>146</v>
      </c>
      <c r="F77" s="21">
        <v>75600</v>
      </c>
      <c r="G77" s="21">
        <v>10000</v>
      </c>
      <c r="H77" s="21">
        <f t="shared" si="25"/>
        <v>85600</v>
      </c>
      <c r="I77" s="6" t="s">
        <v>64</v>
      </c>
      <c r="J77" s="44">
        <v>90000</v>
      </c>
      <c r="K77" s="22" t="s">
        <v>146</v>
      </c>
      <c r="L77" s="23">
        <v>79200</v>
      </c>
      <c r="M77" s="23">
        <f t="shared" si="26"/>
        <v>75240</v>
      </c>
      <c r="N77" s="23">
        <f t="shared" si="27"/>
        <v>72864</v>
      </c>
      <c r="O77" s="23">
        <f t="shared" si="28"/>
        <v>-12736</v>
      </c>
      <c r="P77" s="29">
        <f t="shared" si="29"/>
        <v>-0.14878504672897197</v>
      </c>
    </row>
    <row r="78" spans="1:16" ht="20.75" customHeight="1" x14ac:dyDescent="0.15">
      <c r="A78" s="12" t="s">
        <v>162</v>
      </c>
      <c r="B78" s="12" t="s">
        <v>163</v>
      </c>
      <c r="C78" s="12" t="s">
        <v>38</v>
      </c>
      <c r="D78" s="45">
        <v>90000</v>
      </c>
      <c r="E78" s="14" t="s">
        <v>146</v>
      </c>
      <c r="F78" s="15">
        <v>75600</v>
      </c>
      <c r="G78" s="15">
        <v>10000</v>
      </c>
      <c r="H78" s="15">
        <f t="shared" si="25"/>
        <v>85600</v>
      </c>
      <c r="I78" s="12" t="s">
        <v>64</v>
      </c>
      <c r="J78" s="45">
        <v>82000</v>
      </c>
      <c r="K78" s="16" t="s">
        <v>146</v>
      </c>
      <c r="L78" s="17">
        <v>72160</v>
      </c>
      <c r="M78" s="17">
        <f t="shared" si="26"/>
        <v>68552</v>
      </c>
      <c r="N78" s="36">
        <f t="shared" si="27"/>
        <v>66387.199999999997</v>
      </c>
      <c r="O78" s="36">
        <f t="shared" si="28"/>
        <v>-19212.800000000003</v>
      </c>
      <c r="P78" s="29">
        <f t="shared" si="29"/>
        <v>-0.22444859813084117</v>
      </c>
    </row>
    <row r="79" spans="1:16" ht="20.75" customHeight="1" x14ac:dyDescent="0.15">
      <c r="A79" s="6" t="s">
        <v>164</v>
      </c>
      <c r="B79" s="6" t="s">
        <v>165</v>
      </c>
      <c r="C79" s="6" t="s">
        <v>38</v>
      </c>
      <c r="D79" s="44">
        <v>45000</v>
      </c>
      <c r="E79" s="20" t="s">
        <v>146</v>
      </c>
      <c r="F79" s="21">
        <v>37800</v>
      </c>
      <c r="G79" s="21">
        <v>10000</v>
      </c>
      <c r="H79" s="21">
        <f t="shared" si="25"/>
        <v>47800</v>
      </c>
      <c r="I79" s="6" t="s">
        <v>64</v>
      </c>
      <c r="J79" s="44">
        <v>60000</v>
      </c>
      <c r="K79" s="22" t="s">
        <v>146</v>
      </c>
      <c r="L79" s="23">
        <v>52800</v>
      </c>
      <c r="M79" s="23">
        <f t="shared" si="26"/>
        <v>50160</v>
      </c>
      <c r="N79" s="23">
        <f t="shared" si="27"/>
        <v>48576</v>
      </c>
      <c r="O79" s="23">
        <f t="shared" si="28"/>
        <v>776</v>
      </c>
      <c r="P79" s="29">
        <f t="shared" si="29"/>
        <v>1.6234309623430976E-2</v>
      </c>
    </row>
    <row r="80" spans="1:16" ht="20.75" customHeight="1" x14ac:dyDescent="0.15">
      <c r="A80" s="12" t="s">
        <v>166</v>
      </c>
      <c r="B80" s="12" t="s">
        <v>167</v>
      </c>
      <c r="C80" s="12" t="s">
        <v>149</v>
      </c>
      <c r="D80" s="45">
        <v>24000</v>
      </c>
      <c r="E80" s="14" t="s">
        <v>146</v>
      </c>
      <c r="F80" s="15">
        <v>20160</v>
      </c>
      <c r="G80" s="15">
        <v>10000</v>
      </c>
      <c r="H80" s="15">
        <f t="shared" si="25"/>
        <v>30160</v>
      </c>
      <c r="I80" s="12" t="s">
        <v>156</v>
      </c>
      <c r="J80" s="45">
        <v>30000</v>
      </c>
      <c r="K80" s="16" t="s">
        <v>146</v>
      </c>
      <c r="L80" s="17">
        <v>26400</v>
      </c>
      <c r="M80" s="17">
        <f t="shared" si="26"/>
        <v>25080</v>
      </c>
      <c r="N80" s="17">
        <f t="shared" si="27"/>
        <v>24288</v>
      </c>
      <c r="O80" s="17">
        <f t="shared" si="28"/>
        <v>-5872</v>
      </c>
      <c r="P80" s="29">
        <f t="shared" si="29"/>
        <v>-0.19469496021220156</v>
      </c>
    </row>
    <row r="81" spans="1:16" ht="20.75" customHeight="1" x14ac:dyDescent="0.15">
      <c r="A81" s="6" t="s">
        <v>168</v>
      </c>
      <c r="B81" s="6" t="s">
        <v>169</v>
      </c>
      <c r="C81" s="6" t="s">
        <v>170</v>
      </c>
      <c r="D81" s="44">
        <v>15000</v>
      </c>
      <c r="E81" s="20" t="s">
        <v>146</v>
      </c>
      <c r="F81" s="21">
        <v>12600</v>
      </c>
      <c r="G81" s="21">
        <v>10000</v>
      </c>
      <c r="H81" s="21">
        <f t="shared" si="25"/>
        <v>22600</v>
      </c>
      <c r="I81" s="6" t="s">
        <v>156</v>
      </c>
      <c r="J81" s="44">
        <v>70000</v>
      </c>
      <c r="K81" s="22" t="s">
        <v>146</v>
      </c>
      <c r="L81" s="23">
        <v>61600</v>
      </c>
      <c r="M81" s="23">
        <f t="shared" si="26"/>
        <v>58520</v>
      </c>
      <c r="N81" s="23">
        <f t="shared" si="27"/>
        <v>56672</v>
      </c>
      <c r="O81" s="23">
        <f t="shared" si="28"/>
        <v>34072</v>
      </c>
      <c r="P81" s="29">
        <f t="shared" si="29"/>
        <v>1.5076106194690264</v>
      </c>
    </row>
    <row r="82" spans="1:16" ht="20.75" customHeight="1" x14ac:dyDescent="0.15">
      <c r="A82" s="12" t="s">
        <v>171</v>
      </c>
      <c r="B82" s="12" t="s">
        <v>172</v>
      </c>
      <c r="C82" s="12" t="s">
        <v>23</v>
      </c>
      <c r="D82" s="13">
        <v>80000</v>
      </c>
      <c r="E82" s="14" t="s">
        <v>20</v>
      </c>
      <c r="F82" s="15">
        <v>84000</v>
      </c>
      <c r="G82" s="15">
        <v>20000</v>
      </c>
      <c r="H82" s="15">
        <f t="shared" si="25"/>
        <v>104000</v>
      </c>
      <c r="I82" s="12" t="s">
        <v>173</v>
      </c>
      <c r="J82" s="13">
        <v>200000</v>
      </c>
      <c r="K82" s="16" t="s">
        <v>33</v>
      </c>
      <c r="L82" s="17">
        <v>200000</v>
      </c>
      <c r="M82" s="17">
        <v>200000</v>
      </c>
      <c r="N82" s="17">
        <v>200000</v>
      </c>
      <c r="O82" s="17">
        <f t="shared" si="28"/>
        <v>96000</v>
      </c>
      <c r="P82" s="29">
        <f t="shared" si="29"/>
        <v>0.92307692307692313</v>
      </c>
    </row>
    <row r="83" spans="1:16" ht="32.75" customHeight="1" x14ac:dyDescent="0.15">
      <c r="A83" s="6" t="s">
        <v>174</v>
      </c>
      <c r="B83" s="7"/>
      <c r="C83" s="7"/>
      <c r="D83" s="26"/>
      <c r="E83" s="27"/>
      <c r="F83" s="21">
        <f>SUM(F70:F82)</f>
        <v>685230</v>
      </c>
      <c r="G83" s="21">
        <f>SUM(G70:G82)</f>
        <v>140000</v>
      </c>
      <c r="H83" s="21">
        <f>SUM(H70:H82)</f>
        <v>825230</v>
      </c>
      <c r="I83" s="6" t="s">
        <v>175</v>
      </c>
      <c r="J83" s="26"/>
      <c r="K83" s="28"/>
      <c r="L83" s="23">
        <f>SUM(L70:L81)</f>
        <v>890260</v>
      </c>
      <c r="M83" s="23">
        <f>SUM(M70:M82)</f>
        <v>1045747</v>
      </c>
      <c r="N83" s="35">
        <f>SUM(N70:N82)</f>
        <v>1019039.2</v>
      </c>
      <c r="O83" s="35">
        <f t="shared" si="28"/>
        <v>193809.19999999995</v>
      </c>
      <c r="P83" s="29">
        <f t="shared" si="29"/>
        <v>0.23485476776171477</v>
      </c>
    </row>
    <row r="84" spans="1:16" ht="20.75" customHeight="1" x14ac:dyDescent="0.15">
      <c r="A84" s="12" t="s">
        <v>176</v>
      </c>
      <c r="B84" s="30"/>
      <c r="C84" s="30"/>
      <c r="D84" s="31"/>
      <c r="E84" s="32"/>
      <c r="F84" s="30"/>
      <c r="G84" s="30"/>
      <c r="H84" s="30"/>
      <c r="I84" s="30"/>
      <c r="J84" s="31"/>
      <c r="K84" s="33"/>
      <c r="L84" s="33"/>
      <c r="M84" s="33"/>
      <c r="N84" s="33"/>
      <c r="O84" s="33"/>
      <c r="P84" s="18"/>
    </row>
    <row r="85" spans="1:16" ht="20.75" customHeight="1" x14ac:dyDescent="0.15">
      <c r="A85" s="6" t="s">
        <v>177</v>
      </c>
      <c r="B85" s="6" t="s">
        <v>178</v>
      </c>
      <c r="C85" s="6" t="s">
        <v>122</v>
      </c>
      <c r="D85" s="44">
        <v>77000</v>
      </c>
      <c r="E85" s="20" t="s">
        <v>179</v>
      </c>
      <c r="F85" s="21">
        <v>58520</v>
      </c>
      <c r="G85" s="21">
        <v>12000</v>
      </c>
      <c r="H85" s="21">
        <f t="shared" ref="H85:H109" si="30">SUM(F85:G85)</f>
        <v>70520</v>
      </c>
      <c r="I85" s="6" t="s">
        <v>19</v>
      </c>
      <c r="J85" s="44">
        <v>280000</v>
      </c>
      <c r="K85" s="22" t="s">
        <v>20</v>
      </c>
      <c r="L85" s="46">
        <f>J85*1.05</f>
        <v>294000</v>
      </c>
      <c r="M85" s="46">
        <f t="shared" ref="M85:M109" si="31">L85*0.95</f>
        <v>279300</v>
      </c>
      <c r="N85" s="46">
        <f t="shared" ref="N85:N109" si="32">M85-(L85*0.03)</f>
        <v>270480</v>
      </c>
      <c r="O85" s="23">
        <f t="shared" ref="O85:O109" si="33">N85-H85</f>
        <v>199960</v>
      </c>
      <c r="P85" s="40">
        <f t="shared" ref="P85:P110" si="34">(N85/H85)-100%</f>
        <v>2.8355076574021556</v>
      </c>
    </row>
    <row r="86" spans="1:16" ht="20.75" customHeight="1" x14ac:dyDescent="0.15">
      <c r="A86" s="12" t="s">
        <v>180</v>
      </c>
      <c r="B86" s="12" t="s">
        <v>181</v>
      </c>
      <c r="C86" s="12" t="s">
        <v>23</v>
      </c>
      <c r="D86" s="45">
        <v>40000</v>
      </c>
      <c r="E86" s="14" t="s">
        <v>20</v>
      </c>
      <c r="F86" s="15">
        <v>42000</v>
      </c>
      <c r="G86" s="15">
        <v>12000</v>
      </c>
      <c r="H86" s="15">
        <f t="shared" si="30"/>
        <v>54000</v>
      </c>
      <c r="I86" s="12" t="s">
        <v>19</v>
      </c>
      <c r="J86" s="45">
        <v>220000</v>
      </c>
      <c r="K86" s="16" t="s">
        <v>20</v>
      </c>
      <c r="L86" s="47">
        <f>J86*1.05</f>
        <v>231000</v>
      </c>
      <c r="M86" s="47">
        <f t="shared" si="31"/>
        <v>219450</v>
      </c>
      <c r="N86" s="47">
        <f t="shared" si="32"/>
        <v>212520</v>
      </c>
      <c r="O86" s="17">
        <f t="shared" si="33"/>
        <v>158520</v>
      </c>
      <c r="P86" s="40">
        <f t="shared" si="34"/>
        <v>2.9355555555555557</v>
      </c>
    </row>
    <row r="87" spans="1:16" ht="20.75" customHeight="1" x14ac:dyDescent="0.15">
      <c r="A87" s="6" t="s">
        <v>62</v>
      </c>
      <c r="B87" s="6" t="s">
        <v>182</v>
      </c>
      <c r="C87" s="6" t="s">
        <v>17</v>
      </c>
      <c r="D87" s="44">
        <v>120000</v>
      </c>
      <c r="E87" s="20" t="s">
        <v>146</v>
      </c>
      <c r="F87" s="21">
        <v>105600</v>
      </c>
      <c r="G87" s="21">
        <v>12000</v>
      </c>
      <c r="H87" s="21">
        <f t="shared" si="30"/>
        <v>117600</v>
      </c>
      <c r="I87" s="6" t="s">
        <v>156</v>
      </c>
      <c r="J87" s="44">
        <v>200000</v>
      </c>
      <c r="K87" s="22" t="s">
        <v>146</v>
      </c>
      <c r="L87" s="46">
        <f>J87*0.89</f>
        <v>178000</v>
      </c>
      <c r="M87" s="46">
        <f t="shared" si="31"/>
        <v>169100</v>
      </c>
      <c r="N87" s="46">
        <f t="shared" si="32"/>
        <v>163760</v>
      </c>
      <c r="O87" s="23">
        <f t="shared" si="33"/>
        <v>46160</v>
      </c>
      <c r="P87" s="40">
        <f t="shared" si="34"/>
        <v>0.39251700680272106</v>
      </c>
    </row>
    <row r="88" spans="1:16" ht="20.75" customHeight="1" x14ac:dyDescent="0.15">
      <c r="A88" s="12" t="s">
        <v>183</v>
      </c>
      <c r="B88" s="12" t="s">
        <v>184</v>
      </c>
      <c r="C88" s="12" t="s">
        <v>38</v>
      </c>
      <c r="D88" s="45">
        <v>75000</v>
      </c>
      <c r="E88" s="14" t="s">
        <v>146</v>
      </c>
      <c r="F88" s="48">
        <f t="shared" ref="F88:F101" si="35">D88*0.88</f>
        <v>66000</v>
      </c>
      <c r="G88" s="15">
        <v>12000</v>
      </c>
      <c r="H88" s="15">
        <f t="shared" si="30"/>
        <v>78000</v>
      </c>
      <c r="I88" s="12" t="s">
        <v>19</v>
      </c>
      <c r="J88" s="45">
        <v>115000</v>
      </c>
      <c r="K88" s="16" t="s">
        <v>20</v>
      </c>
      <c r="L88" s="47">
        <f>J88*1.05</f>
        <v>120750</v>
      </c>
      <c r="M88" s="47">
        <f t="shared" si="31"/>
        <v>114712.5</v>
      </c>
      <c r="N88" s="47">
        <f t="shared" si="32"/>
        <v>111090</v>
      </c>
      <c r="O88" s="17">
        <f t="shared" si="33"/>
        <v>33090</v>
      </c>
      <c r="P88" s="40">
        <f t="shared" si="34"/>
        <v>0.42423076923076919</v>
      </c>
    </row>
    <row r="89" spans="1:16" ht="20.75" customHeight="1" x14ac:dyDescent="0.15">
      <c r="A89" s="6" t="s">
        <v>185</v>
      </c>
      <c r="B89" s="6" t="s">
        <v>186</v>
      </c>
      <c r="C89" s="6" t="s">
        <v>149</v>
      </c>
      <c r="D89" s="44">
        <v>115000</v>
      </c>
      <c r="E89" s="20" t="s">
        <v>146</v>
      </c>
      <c r="F89" s="49">
        <f t="shared" si="35"/>
        <v>101200</v>
      </c>
      <c r="G89" s="21">
        <v>12000</v>
      </c>
      <c r="H89" s="21">
        <f t="shared" si="30"/>
        <v>113200</v>
      </c>
      <c r="I89" s="6" t="s">
        <v>19</v>
      </c>
      <c r="J89" s="44">
        <v>210000</v>
      </c>
      <c r="K89" s="22" t="s">
        <v>20</v>
      </c>
      <c r="L89" s="46">
        <f>J89*1.05</f>
        <v>220500</v>
      </c>
      <c r="M89" s="46">
        <f t="shared" si="31"/>
        <v>209475</v>
      </c>
      <c r="N89" s="46">
        <f t="shared" si="32"/>
        <v>202860</v>
      </c>
      <c r="O89" s="23">
        <f t="shared" si="33"/>
        <v>89660</v>
      </c>
      <c r="P89" s="40">
        <f t="shared" si="34"/>
        <v>0.7920494699646643</v>
      </c>
    </row>
    <row r="90" spans="1:16" ht="20.75" customHeight="1" x14ac:dyDescent="0.15">
      <c r="A90" s="12" t="s">
        <v>187</v>
      </c>
      <c r="B90" s="12" t="s">
        <v>188</v>
      </c>
      <c r="C90" s="12" t="s">
        <v>149</v>
      </c>
      <c r="D90" s="45">
        <v>105000</v>
      </c>
      <c r="E90" s="14" t="s">
        <v>146</v>
      </c>
      <c r="F90" s="48">
        <f t="shared" si="35"/>
        <v>92400</v>
      </c>
      <c r="G90" s="15">
        <v>12000</v>
      </c>
      <c r="H90" s="15">
        <f t="shared" si="30"/>
        <v>104400</v>
      </c>
      <c r="I90" s="12" t="s">
        <v>156</v>
      </c>
      <c r="J90" s="45">
        <v>240000</v>
      </c>
      <c r="K90" s="16" t="s">
        <v>146</v>
      </c>
      <c r="L90" s="47">
        <f>J90*0.89</f>
        <v>213600</v>
      </c>
      <c r="M90" s="47">
        <f t="shared" si="31"/>
        <v>202920</v>
      </c>
      <c r="N90" s="47">
        <f t="shared" si="32"/>
        <v>196512</v>
      </c>
      <c r="O90" s="17">
        <f t="shared" si="33"/>
        <v>92112</v>
      </c>
      <c r="P90" s="40">
        <f t="shared" si="34"/>
        <v>0.88229885057471269</v>
      </c>
    </row>
    <row r="91" spans="1:16" ht="20.75" customHeight="1" x14ac:dyDescent="0.15">
      <c r="A91" s="6" t="s">
        <v>183</v>
      </c>
      <c r="B91" s="6" t="s">
        <v>189</v>
      </c>
      <c r="C91" s="6" t="s">
        <v>17</v>
      </c>
      <c r="D91" s="44">
        <v>65000</v>
      </c>
      <c r="E91" s="20" t="s">
        <v>146</v>
      </c>
      <c r="F91" s="49">
        <f t="shared" si="35"/>
        <v>57200</v>
      </c>
      <c r="G91" s="21">
        <v>12000</v>
      </c>
      <c r="H91" s="21">
        <f t="shared" si="30"/>
        <v>69200</v>
      </c>
      <c r="I91" s="6" t="s">
        <v>19</v>
      </c>
      <c r="J91" s="44">
        <v>50000</v>
      </c>
      <c r="K91" s="22" t="s">
        <v>20</v>
      </c>
      <c r="L91" s="46">
        <f>J91*1.05</f>
        <v>52500</v>
      </c>
      <c r="M91" s="46">
        <f t="shared" si="31"/>
        <v>49875</v>
      </c>
      <c r="N91" s="46">
        <f t="shared" si="32"/>
        <v>48300</v>
      </c>
      <c r="O91" s="23">
        <f t="shared" si="33"/>
        <v>-20900</v>
      </c>
      <c r="P91" s="40">
        <f t="shared" si="34"/>
        <v>-0.30202312138728327</v>
      </c>
    </row>
    <row r="92" spans="1:16" ht="20.75" customHeight="1" x14ac:dyDescent="0.15">
      <c r="A92" s="12" t="s">
        <v>190</v>
      </c>
      <c r="B92" s="12" t="s">
        <v>191</v>
      </c>
      <c r="C92" s="12" t="s">
        <v>17</v>
      </c>
      <c r="D92" s="45">
        <v>24000</v>
      </c>
      <c r="E92" s="14" t="s">
        <v>146</v>
      </c>
      <c r="F92" s="48">
        <f t="shared" si="35"/>
        <v>21120</v>
      </c>
      <c r="G92" s="15">
        <v>12000</v>
      </c>
      <c r="H92" s="15">
        <f t="shared" si="30"/>
        <v>33120</v>
      </c>
      <c r="I92" s="12" t="s">
        <v>32</v>
      </c>
      <c r="J92" s="45">
        <v>25000</v>
      </c>
      <c r="K92" s="16" t="s">
        <v>33</v>
      </c>
      <c r="L92" s="17">
        <v>25000</v>
      </c>
      <c r="M92" s="17">
        <f t="shared" si="31"/>
        <v>23750</v>
      </c>
      <c r="N92" s="17">
        <f t="shared" si="32"/>
        <v>23000</v>
      </c>
      <c r="O92" s="17">
        <f t="shared" si="33"/>
        <v>-10120</v>
      </c>
      <c r="P92" s="40">
        <f t="shared" si="34"/>
        <v>-0.30555555555555558</v>
      </c>
    </row>
    <row r="93" spans="1:16" ht="20.75" customHeight="1" x14ac:dyDescent="0.15">
      <c r="A93" s="6" t="s">
        <v>192</v>
      </c>
      <c r="B93" s="6" t="s">
        <v>193</v>
      </c>
      <c r="C93" s="6" t="s">
        <v>17</v>
      </c>
      <c r="D93" s="44">
        <v>30000</v>
      </c>
      <c r="E93" s="20" t="s">
        <v>146</v>
      </c>
      <c r="F93" s="49">
        <f t="shared" si="35"/>
        <v>26400</v>
      </c>
      <c r="G93" s="21">
        <v>12000</v>
      </c>
      <c r="H93" s="21">
        <f t="shared" si="30"/>
        <v>38400</v>
      </c>
      <c r="I93" s="6" t="s">
        <v>32</v>
      </c>
      <c r="J93" s="44">
        <v>5000</v>
      </c>
      <c r="K93" s="22" t="s">
        <v>33</v>
      </c>
      <c r="L93" s="23">
        <v>5000</v>
      </c>
      <c r="M93" s="23">
        <f t="shared" si="31"/>
        <v>4750</v>
      </c>
      <c r="N93" s="23">
        <f t="shared" si="32"/>
        <v>4600</v>
      </c>
      <c r="O93" s="23">
        <f t="shared" si="33"/>
        <v>-33800</v>
      </c>
      <c r="P93" s="40">
        <f t="shared" si="34"/>
        <v>-0.88020833333333337</v>
      </c>
    </row>
    <row r="94" spans="1:16" ht="20.75" customHeight="1" x14ac:dyDescent="0.15">
      <c r="A94" s="12" t="s">
        <v>194</v>
      </c>
      <c r="B94" s="12" t="s">
        <v>195</v>
      </c>
      <c r="C94" s="12" t="s">
        <v>17</v>
      </c>
      <c r="D94" s="45">
        <v>26000</v>
      </c>
      <c r="E94" s="14" t="s">
        <v>146</v>
      </c>
      <c r="F94" s="48">
        <f t="shared" si="35"/>
        <v>22880</v>
      </c>
      <c r="G94" s="15">
        <v>12000</v>
      </c>
      <c r="H94" s="15">
        <f t="shared" si="30"/>
        <v>34880</v>
      </c>
      <c r="I94" s="12" t="s">
        <v>59</v>
      </c>
      <c r="J94" s="45">
        <v>2000</v>
      </c>
      <c r="K94" s="16" t="s">
        <v>20</v>
      </c>
      <c r="L94" s="47">
        <f>J94*1.05</f>
        <v>2100</v>
      </c>
      <c r="M94" s="47">
        <f t="shared" si="31"/>
        <v>1995</v>
      </c>
      <c r="N94" s="47">
        <f t="shared" si="32"/>
        <v>1932</v>
      </c>
      <c r="O94" s="17">
        <f t="shared" si="33"/>
        <v>-32948</v>
      </c>
      <c r="P94" s="40">
        <f t="shared" si="34"/>
        <v>-0.94461009174311927</v>
      </c>
    </row>
    <row r="95" spans="1:16" ht="20.75" customHeight="1" x14ac:dyDescent="0.15">
      <c r="A95" s="6" t="s">
        <v>101</v>
      </c>
      <c r="B95" s="6" t="s">
        <v>196</v>
      </c>
      <c r="C95" s="6" t="s">
        <v>170</v>
      </c>
      <c r="D95" s="44">
        <v>85000</v>
      </c>
      <c r="E95" s="20" t="s">
        <v>146</v>
      </c>
      <c r="F95" s="49">
        <f t="shared" si="35"/>
        <v>74800</v>
      </c>
      <c r="G95" s="21">
        <v>12000</v>
      </c>
      <c r="H95" s="21">
        <f t="shared" si="30"/>
        <v>86800</v>
      </c>
      <c r="I95" s="6" t="s">
        <v>19</v>
      </c>
      <c r="J95" s="44">
        <v>50000</v>
      </c>
      <c r="K95" s="22" t="s">
        <v>20</v>
      </c>
      <c r="L95" s="46">
        <f>J95*1.05</f>
        <v>52500</v>
      </c>
      <c r="M95" s="46">
        <f t="shared" si="31"/>
        <v>49875</v>
      </c>
      <c r="N95" s="46">
        <f t="shared" si="32"/>
        <v>48300</v>
      </c>
      <c r="O95" s="23">
        <f t="shared" si="33"/>
        <v>-38500</v>
      </c>
      <c r="P95" s="40">
        <f t="shared" si="34"/>
        <v>-0.44354838709677424</v>
      </c>
    </row>
    <row r="96" spans="1:16" ht="20.75" customHeight="1" x14ac:dyDescent="0.15">
      <c r="A96" s="12" t="s">
        <v>166</v>
      </c>
      <c r="B96" s="12" t="s">
        <v>197</v>
      </c>
      <c r="C96" s="12" t="s">
        <v>17</v>
      </c>
      <c r="D96" s="45">
        <v>70000</v>
      </c>
      <c r="E96" s="14" t="s">
        <v>146</v>
      </c>
      <c r="F96" s="48">
        <f t="shared" si="35"/>
        <v>61600</v>
      </c>
      <c r="G96" s="15">
        <v>12000</v>
      </c>
      <c r="H96" s="15">
        <f t="shared" si="30"/>
        <v>73600</v>
      </c>
      <c r="I96" s="12" t="s">
        <v>32</v>
      </c>
      <c r="J96" s="45">
        <v>70000</v>
      </c>
      <c r="K96" s="16" t="s">
        <v>33</v>
      </c>
      <c r="L96" s="17">
        <v>70000</v>
      </c>
      <c r="M96" s="17">
        <f t="shared" si="31"/>
        <v>66500</v>
      </c>
      <c r="N96" s="17">
        <f t="shared" si="32"/>
        <v>64400</v>
      </c>
      <c r="O96" s="17">
        <f t="shared" si="33"/>
        <v>-9200</v>
      </c>
      <c r="P96" s="40">
        <f t="shared" si="34"/>
        <v>-0.125</v>
      </c>
    </row>
    <row r="97" spans="1:16" ht="20.75" customHeight="1" x14ac:dyDescent="0.15">
      <c r="A97" s="6" t="s">
        <v>166</v>
      </c>
      <c r="B97" s="6" t="s">
        <v>198</v>
      </c>
      <c r="C97" s="6" t="s">
        <v>17</v>
      </c>
      <c r="D97" s="44">
        <v>30000</v>
      </c>
      <c r="E97" s="20" t="s">
        <v>146</v>
      </c>
      <c r="F97" s="49">
        <f t="shared" si="35"/>
        <v>26400</v>
      </c>
      <c r="G97" s="21">
        <v>12000</v>
      </c>
      <c r="H97" s="21">
        <f t="shared" si="30"/>
        <v>38400</v>
      </c>
      <c r="I97" s="6" t="s">
        <v>156</v>
      </c>
      <c r="J97" s="44">
        <v>90000</v>
      </c>
      <c r="K97" s="22" t="s">
        <v>146</v>
      </c>
      <c r="L97" s="46">
        <f>J97*0.89</f>
        <v>80100</v>
      </c>
      <c r="M97" s="46">
        <f t="shared" si="31"/>
        <v>76095</v>
      </c>
      <c r="N97" s="46">
        <f t="shared" si="32"/>
        <v>73692</v>
      </c>
      <c r="O97" s="23">
        <f t="shared" si="33"/>
        <v>35292</v>
      </c>
      <c r="P97" s="40">
        <f t="shared" si="34"/>
        <v>0.91906249999999989</v>
      </c>
    </row>
    <row r="98" spans="1:16" ht="20.75" customHeight="1" x14ac:dyDescent="0.15">
      <c r="A98" s="12" t="s">
        <v>199</v>
      </c>
      <c r="B98" s="12" t="s">
        <v>200</v>
      </c>
      <c r="C98" s="12" t="s">
        <v>170</v>
      </c>
      <c r="D98" s="45">
        <v>24000</v>
      </c>
      <c r="E98" s="14" t="s">
        <v>146</v>
      </c>
      <c r="F98" s="48">
        <f t="shared" si="35"/>
        <v>21120</v>
      </c>
      <c r="G98" s="15">
        <v>12000</v>
      </c>
      <c r="H98" s="15">
        <f t="shared" si="30"/>
        <v>33120</v>
      </c>
      <c r="I98" s="12" t="s">
        <v>32</v>
      </c>
      <c r="J98" s="45">
        <v>20000</v>
      </c>
      <c r="K98" s="16" t="s">
        <v>33</v>
      </c>
      <c r="L98" s="17">
        <v>20000</v>
      </c>
      <c r="M98" s="17">
        <f t="shared" si="31"/>
        <v>19000</v>
      </c>
      <c r="N98" s="17">
        <f t="shared" si="32"/>
        <v>18400</v>
      </c>
      <c r="O98" s="17">
        <f t="shared" si="33"/>
        <v>-14720</v>
      </c>
      <c r="P98" s="40">
        <f t="shared" si="34"/>
        <v>-0.44444444444444442</v>
      </c>
    </row>
    <row r="99" spans="1:16" ht="20.75" customHeight="1" x14ac:dyDescent="0.15">
      <c r="A99" s="6" t="s">
        <v>101</v>
      </c>
      <c r="B99" s="6" t="s">
        <v>201</v>
      </c>
      <c r="C99" s="6" t="s">
        <v>17</v>
      </c>
      <c r="D99" s="44">
        <v>105000</v>
      </c>
      <c r="E99" s="20" t="s">
        <v>146</v>
      </c>
      <c r="F99" s="49">
        <f t="shared" si="35"/>
        <v>92400</v>
      </c>
      <c r="G99" s="21">
        <v>12000</v>
      </c>
      <c r="H99" s="21">
        <f t="shared" si="30"/>
        <v>104400</v>
      </c>
      <c r="I99" s="6" t="s">
        <v>50</v>
      </c>
      <c r="J99" s="44">
        <v>120000</v>
      </c>
      <c r="K99" s="22" t="s">
        <v>20</v>
      </c>
      <c r="L99" s="46">
        <f>J99*1.05</f>
        <v>126000</v>
      </c>
      <c r="M99" s="46">
        <f t="shared" si="31"/>
        <v>119700</v>
      </c>
      <c r="N99" s="46">
        <f t="shared" si="32"/>
        <v>115920</v>
      </c>
      <c r="O99" s="23">
        <f t="shared" si="33"/>
        <v>11520</v>
      </c>
      <c r="P99" s="40">
        <f t="shared" si="34"/>
        <v>0.1103448275862069</v>
      </c>
    </row>
    <row r="100" spans="1:16" ht="20.75" customHeight="1" x14ac:dyDescent="0.15">
      <c r="A100" s="12" t="s">
        <v>101</v>
      </c>
      <c r="B100" s="12" t="s">
        <v>202</v>
      </c>
      <c r="C100" s="12" t="s">
        <v>170</v>
      </c>
      <c r="D100" s="45">
        <v>45000</v>
      </c>
      <c r="E100" s="14" t="s">
        <v>146</v>
      </c>
      <c r="F100" s="48">
        <f t="shared" si="35"/>
        <v>39600</v>
      </c>
      <c r="G100" s="15">
        <v>12000</v>
      </c>
      <c r="H100" s="15">
        <f t="shared" si="30"/>
        <v>51600</v>
      </c>
      <c r="I100" s="12" t="s">
        <v>156</v>
      </c>
      <c r="J100" s="45">
        <v>38000</v>
      </c>
      <c r="K100" s="16" t="s">
        <v>146</v>
      </c>
      <c r="L100" s="47">
        <f>J100*0.89</f>
        <v>33820</v>
      </c>
      <c r="M100" s="47">
        <f t="shared" si="31"/>
        <v>32129</v>
      </c>
      <c r="N100" s="47">
        <f t="shared" si="32"/>
        <v>31114.400000000001</v>
      </c>
      <c r="O100" s="17">
        <f t="shared" si="33"/>
        <v>-20485.599999999999</v>
      </c>
      <c r="P100" s="40">
        <f t="shared" si="34"/>
        <v>-0.39700775193798443</v>
      </c>
    </row>
    <row r="101" spans="1:16" ht="20.75" customHeight="1" x14ac:dyDescent="0.15">
      <c r="A101" s="6" t="s">
        <v>101</v>
      </c>
      <c r="B101" s="6" t="s">
        <v>203</v>
      </c>
      <c r="C101" s="6" t="s">
        <v>17</v>
      </c>
      <c r="D101" s="44">
        <v>85000</v>
      </c>
      <c r="E101" s="20" t="s">
        <v>146</v>
      </c>
      <c r="F101" s="49">
        <f t="shared" si="35"/>
        <v>74800</v>
      </c>
      <c r="G101" s="21">
        <v>12000</v>
      </c>
      <c r="H101" s="21">
        <f t="shared" si="30"/>
        <v>86800</v>
      </c>
      <c r="I101" s="6" t="s">
        <v>156</v>
      </c>
      <c r="J101" s="44">
        <v>82000</v>
      </c>
      <c r="K101" s="22" t="s">
        <v>146</v>
      </c>
      <c r="L101" s="46">
        <f>J101*0.89</f>
        <v>72980</v>
      </c>
      <c r="M101" s="46">
        <f t="shared" si="31"/>
        <v>69331</v>
      </c>
      <c r="N101" s="46">
        <f t="shared" si="32"/>
        <v>67141.600000000006</v>
      </c>
      <c r="O101" s="23">
        <f t="shared" si="33"/>
        <v>-19658.399999999994</v>
      </c>
      <c r="P101" s="40">
        <f t="shared" si="34"/>
        <v>-0.22647926267281104</v>
      </c>
    </row>
    <row r="102" spans="1:16" ht="20.75" customHeight="1" x14ac:dyDescent="0.15">
      <c r="A102" s="12" t="s">
        <v>154</v>
      </c>
      <c r="B102" s="12" t="s">
        <v>204</v>
      </c>
      <c r="C102" s="12" t="s">
        <v>23</v>
      </c>
      <c r="D102" s="45">
        <v>90000</v>
      </c>
      <c r="E102" s="14" t="s">
        <v>20</v>
      </c>
      <c r="F102" s="15">
        <v>94500</v>
      </c>
      <c r="G102" s="15">
        <v>12000</v>
      </c>
      <c r="H102" s="15">
        <f t="shared" si="30"/>
        <v>106500</v>
      </c>
      <c r="I102" s="12" t="s">
        <v>50</v>
      </c>
      <c r="J102" s="45">
        <v>130000</v>
      </c>
      <c r="K102" s="16" t="s">
        <v>20</v>
      </c>
      <c r="L102" s="47">
        <f>J102*1.05</f>
        <v>136500</v>
      </c>
      <c r="M102" s="47">
        <f t="shared" si="31"/>
        <v>129675</v>
      </c>
      <c r="N102" s="47">
        <f t="shared" si="32"/>
        <v>125580</v>
      </c>
      <c r="O102" s="17">
        <f t="shared" si="33"/>
        <v>19080</v>
      </c>
      <c r="P102" s="40">
        <f t="shared" si="34"/>
        <v>0.17915492957746482</v>
      </c>
    </row>
    <row r="103" spans="1:16" ht="20.75" customHeight="1" x14ac:dyDescent="0.15">
      <c r="A103" s="6" t="s">
        <v>205</v>
      </c>
      <c r="B103" s="6" t="s">
        <v>206</v>
      </c>
      <c r="C103" s="6" t="s">
        <v>23</v>
      </c>
      <c r="D103" s="44">
        <v>17000</v>
      </c>
      <c r="E103" s="20" t="s">
        <v>20</v>
      </c>
      <c r="F103" s="21">
        <v>17850</v>
      </c>
      <c r="G103" s="21">
        <v>12000</v>
      </c>
      <c r="H103" s="21">
        <f t="shared" si="30"/>
        <v>29850</v>
      </c>
      <c r="I103" s="6" t="s">
        <v>32</v>
      </c>
      <c r="J103" s="44">
        <v>50000</v>
      </c>
      <c r="K103" s="22" t="s">
        <v>33</v>
      </c>
      <c r="L103" s="23">
        <v>50000</v>
      </c>
      <c r="M103" s="23">
        <f t="shared" si="31"/>
        <v>47500</v>
      </c>
      <c r="N103" s="23">
        <f t="shared" si="32"/>
        <v>46000</v>
      </c>
      <c r="O103" s="23">
        <f t="shared" si="33"/>
        <v>16150</v>
      </c>
      <c r="P103" s="40">
        <f t="shared" si="34"/>
        <v>0.54103852596314916</v>
      </c>
    </row>
    <row r="104" spans="1:16" ht="20.75" customHeight="1" x14ac:dyDescent="0.15">
      <c r="A104" s="12" t="s">
        <v>207</v>
      </c>
      <c r="B104" s="12" t="s">
        <v>208</v>
      </c>
      <c r="C104" s="12" t="s">
        <v>149</v>
      </c>
      <c r="D104" s="45">
        <v>55000</v>
      </c>
      <c r="E104" s="14" t="s">
        <v>146</v>
      </c>
      <c r="F104" s="48">
        <f>D104*0.88</f>
        <v>48400</v>
      </c>
      <c r="G104" s="15">
        <v>12000</v>
      </c>
      <c r="H104" s="15">
        <f t="shared" si="30"/>
        <v>60400</v>
      </c>
      <c r="I104" s="12" t="s">
        <v>19</v>
      </c>
      <c r="J104" s="45">
        <v>40000</v>
      </c>
      <c r="K104" s="16" t="s">
        <v>20</v>
      </c>
      <c r="L104" s="47">
        <f>J104*1.05</f>
        <v>42000</v>
      </c>
      <c r="M104" s="47">
        <f t="shared" si="31"/>
        <v>39900</v>
      </c>
      <c r="N104" s="47">
        <f t="shared" si="32"/>
        <v>38640</v>
      </c>
      <c r="O104" s="17">
        <f t="shared" si="33"/>
        <v>-21760</v>
      </c>
      <c r="P104" s="40">
        <f t="shared" si="34"/>
        <v>-0.3602649006622517</v>
      </c>
    </row>
    <row r="105" spans="1:16" ht="20.75" customHeight="1" x14ac:dyDescent="0.15">
      <c r="A105" s="6" t="s">
        <v>62</v>
      </c>
      <c r="B105" s="6" t="s">
        <v>209</v>
      </c>
      <c r="C105" s="6" t="s">
        <v>23</v>
      </c>
      <c r="D105" s="44">
        <v>110000</v>
      </c>
      <c r="E105" s="20" t="s">
        <v>20</v>
      </c>
      <c r="F105" s="21">
        <v>115500</v>
      </c>
      <c r="G105" s="21">
        <v>12000</v>
      </c>
      <c r="H105" s="21">
        <f t="shared" si="30"/>
        <v>127500</v>
      </c>
      <c r="I105" s="6" t="s">
        <v>50</v>
      </c>
      <c r="J105" s="44">
        <v>60000</v>
      </c>
      <c r="K105" s="22" t="s">
        <v>20</v>
      </c>
      <c r="L105" s="46">
        <f>J105*1.05</f>
        <v>63000</v>
      </c>
      <c r="M105" s="46">
        <f t="shared" si="31"/>
        <v>59850</v>
      </c>
      <c r="N105" s="46">
        <f t="shared" si="32"/>
        <v>57960</v>
      </c>
      <c r="O105" s="23">
        <f t="shared" si="33"/>
        <v>-69540</v>
      </c>
      <c r="P105" s="40">
        <f t="shared" si="34"/>
        <v>-0.54541176470588237</v>
      </c>
    </row>
    <row r="106" spans="1:16" ht="20.75" customHeight="1" x14ac:dyDescent="0.15">
      <c r="A106" s="12" t="s">
        <v>62</v>
      </c>
      <c r="B106" s="12" t="s">
        <v>135</v>
      </c>
      <c r="C106" s="12" t="s">
        <v>23</v>
      </c>
      <c r="D106" s="45">
        <v>190000</v>
      </c>
      <c r="E106" s="14" t="s">
        <v>20</v>
      </c>
      <c r="F106" s="15">
        <v>199500</v>
      </c>
      <c r="G106" s="15">
        <v>12000</v>
      </c>
      <c r="H106" s="15">
        <f t="shared" si="30"/>
        <v>211500</v>
      </c>
      <c r="I106" s="12" t="s">
        <v>50</v>
      </c>
      <c r="J106" s="45">
        <v>170000</v>
      </c>
      <c r="K106" s="16" t="s">
        <v>20</v>
      </c>
      <c r="L106" s="47">
        <f>J106*1.05</f>
        <v>178500</v>
      </c>
      <c r="M106" s="47">
        <f t="shared" si="31"/>
        <v>169575</v>
      </c>
      <c r="N106" s="47">
        <f t="shared" si="32"/>
        <v>164220</v>
      </c>
      <c r="O106" s="17">
        <f t="shared" si="33"/>
        <v>-47280</v>
      </c>
      <c r="P106" s="40">
        <f t="shared" si="34"/>
        <v>-0.22354609929078018</v>
      </c>
    </row>
    <row r="107" spans="1:16" ht="32.75" customHeight="1" x14ac:dyDescent="0.15">
      <c r="A107" s="6" t="s">
        <v>118</v>
      </c>
      <c r="B107" s="6" t="s">
        <v>210</v>
      </c>
      <c r="C107" s="6" t="s">
        <v>211</v>
      </c>
      <c r="D107" s="44">
        <v>16000</v>
      </c>
      <c r="E107" s="20" t="s">
        <v>20</v>
      </c>
      <c r="F107" s="21">
        <v>16800</v>
      </c>
      <c r="G107" s="21">
        <v>12000</v>
      </c>
      <c r="H107" s="21">
        <f t="shared" si="30"/>
        <v>28800</v>
      </c>
      <c r="I107" s="6" t="s">
        <v>59</v>
      </c>
      <c r="J107" s="44">
        <v>11000</v>
      </c>
      <c r="K107" s="22" t="s">
        <v>20</v>
      </c>
      <c r="L107" s="46">
        <f>J107*1.05</f>
        <v>11550</v>
      </c>
      <c r="M107" s="46">
        <f t="shared" si="31"/>
        <v>10972.5</v>
      </c>
      <c r="N107" s="46">
        <f t="shared" si="32"/>
        <v>10626</v>
      </c>
      <c r="O107" s="23">
        <f t="shared" si="33"/>
        <v>-18174</v>
      </c>
      <c r="P107" s="40">
        <f t="shared" si="34"/>
        <v>-0.63104166666666672</v>
      </c>
    </row>
    <row r="108" spans="1:16" ht="20.75" customHeight="1" x14ac:dyDescent="0.15">
      <c r="A108" s="12" t="s">
        <v>212</v>
      </c>
      <c r="B108" s="12" t="s">
        <v>213</v>
      </c>
      <c r="C108" s="12" t="s">
        <v>23</v>
      </c>
      <c r="D108" s="13">
        <v>200000</v>
      </c>
      <c r="E108" s="14" t="s">
        <v>20</v>
      </c>
      <c r="F108" s="15">
        <v>210000</v>
      </c>
      <c r="G108" s="15">
        <v>12000</v>
      </c>
      <c r="H108" s="15">
        <f t="shared" si="30"/>
        <v>222000</v>
      </c>
      <c r="I108" s="12" t="s">
        <v>214</v>
      </c>
      <c r="J108" s="13">
        <v>260000</v>
      </c>
      <c r="K108" s="16" t="s">
        <v>20</v>
      </c>
      <c r="L108" s="17">
        <v>273000</v>
      </c>
      <c r="M108" s="17">
        <f t="shared" si="31"/>
        <v>259350</v>
      </c>
      <c r="N108" s="17">
        <f t="shared" si="32"/>
        <v>251160</v>
      </c>
      <c r="O108" s="17">
        <f t="shared" si="33"/>
        <v>29160</v>
      </c>
      <c r="P108" s="40">
        <f t="shared" si="34"/>
        <v>0.13135135135135134</v>
      </c>
    </row>
    <row r="109" spans="1:16" ht="20.75" customHeight="1" x14ac:dyDescent="0.15">
      <c r="A109" s="6" t="s">
        <v>152</v>
      </c>
      <c r="B109" s="6" t="s">
        <v>215</v>
      </c>
      <c r="C109" s="6" t="s">
        <v>23</v>
      </c>
      <c r="D109" s="19">
        <v>210000</v>
      </c>
      <c r="E109" s="20" t="s">
        <v>20</v>
      </c>
      <c r="F109" s="21">
        <v>220500</v>
      </c>
      <c r="G109" s="21">
        <v>12000</v>
      </c>
      <c r="H109" s="21">
        <f t="shared" si="30"/>
        <v>232500</v>
      </c>
      <c r="I109" s="6" t="s">
        <v>216</v>
      </c>
      <c r="J109" s="19">
        <v>155000</v>
      </c>
      <c r="K109" s="22" t="s">
        <v>33</v>
      </c>
      <c r="L109" s="23">
        <v>155000</v>
      </c>
      <c r="M109" s="23">
        <f t="shared" si="31"/>
        <v>147250</v>
      </c>
      <c r="N109" s="23">
        <f t="shared" si="32"/>
        <v>142600</v>
      </c>
      <c r="O109" s="23">
        <f t="shared" si="33"/>
        <v>-89900</v>
      </c>
      <c r="P109" s="40">
        <f t="shared" si="34"/>
        <v>-0.38666666666666671</v>
      </c>
    </row>
    <row r="110" spans="1:16" ht="32.75" customHeight="1" x14ac:dyDescent="0.15">
      <c r="A110" s="12" t="s">
        <v>175</v>
      </c>
      <c r="B110" s="30"/>
      <c r="C110" s="30"/>
      <c r="D110" s="31"/>
      <c r="E110" s="32"/>
      <c r="F110" s="15">
        <f>SUM(F85:F109)</f>
        <v>1907090</v>
      </c>
      <c r="G110" s="15">
        <f>SUM(G85:G109)</f>
        <v>300000</v>
      </c>
      <c r="H110" s="15">
        <f>SUM(H85:H109)</f>
        <v>2207090</v>
      </c>
      <c r="I110" s="12" t="s">
        <v>217</v>
      </c>
      <c r="J110" s="31"/>
      <c r="K110" s="33"/>
      <c r="L110" s="47">
        <f>SUM(L85:L109)</f>
        <v>2707400</v>
      </c>
      <c r="M110" s="47">
        <f>SUM(M85:M109)</f>
        <v>2572030</v>
      </c>
      <c r="N110" s="47">
        <f>SUM(N85:N109)</f>
        <v>2490808</v>
      </c>
      <c r="O110" s="17">
        <f>SUM(O85:O109)</f>
        <v>283718</v>
      </c>
      <c r="P110" s="40">
        <f t="shared" si="34"/>
        <v>0.12854845067487064</v>
      </c>
    </row>
    <row r="111" spans="1:16" ht="20.75" customHeight="1" x14ac:dyDescent="0.15">
      <c r="A111" s="6" t="s">
        <v>218</v>
      </c>
      <c r="B111" s="7"/>
      <c r="C111" s="7"/>
      <c r="D111" s="26"/>
      <c r="E111" s="27"/>
      <c r="F111" s="7"/>
      <c r="G111" s="7"/>
      <c r="H111" s="7"/>
      <c r="I111" s="7"/>
      <c r="J111" s="26"/>
      <c r="K111" s="28"/>
      <c r="L111" s="28"/>
      <c r="M111" s="28"/>
      <c r="N111" s="28"/>
      <c r="O111" s="28"/>
      <c r="P111" s="29"/>
    </row>
    <row r="112" spans="1:16" ht="20.75" customHeight="1" x14ac:dyDescent="0.15">
      <c r="A112" s="12" t="s">
        <v>219</v>
      </c>
      <c r="B112" s="12" t="s">
        <v>220</v>
      </c>
      <c r="C112" s="12" t="s">
        <v>38</v>
      </c>
      <c r="D112" s="13">
        <v>320000</v>
      </c>
      <c r="E112" s="14" t="s">
        <v>18</v>
      </c>
      <c r="F112" s="15">
        <f t="shared" ref="F112:F121" si="36">D112*0.89</f>
        <v>284800</v>
      </c>
      <c r="G112" s="15">
        <v>13000</v>
      </c>
      <c r="H112" s="15">
        <f t="shared" ref="H112:H132" si="37">SUM(F112:G112)</f>
        <v>297800</v>
      </c>
      <c r="I112" s="30"/>
      <c r="J112" s="31"/>
      <c r="K112" s="33"/>
      <c r="L112" s="33"/>
      <c r="M112" s="33"/>
      <c r="N112" s="33"/>
      <c r="O112" s="33"/>
      <c r="P112" s="40"/>
    </row>
    <row r="113" spans="1:16" ht="20.75" customHeight="1" x14ac:dyDescent="0.15">
      <c r="A113" s="6" t="s">
        <v>221</v>
      </c>
      <c r="B113" s="6" t="s">
        <v>222</v>
      </c>
      <c r="C113" s="6" t="s">
        <v>38</v>
      </c>
      <c r="D113" s="19">
        <v>57000</v>
      </c>
      <c r="E113" s="20" t="s">
        <v>18</v>
      </c>
      <c r="F113" s="21">
        <f t="shared" si="36"/>
        <v>50730</v>
      </c>
      <c r="G113" s="21">
        <v>13000</v>
      </c>
      <c r="H113" s="21">
        <f t="shared" si="37"/>
        <v>63730</v>
      </c>
      <c r="I113" s="7"/>
      <c r="J113" s="26"/>
      <c r="K113" s="28"/>
      <c r="L113" s="28"/>
      <c r="M113" s="28"/>
      <c r="N113" s="28"/>
      <c r="O113" s="28"/>
      <c r="P113" s="29"/>
    </row>
    <row r="114" spans="1:16" ht="20.75" customHeight="1" x14ac:dyDescent="0.15">
      <c r="A114" s="12" t="s">
        <v>164</v>
      </c>
      <c r="B114" s="12" t="s">
        <v>223</v>
      </c>
      <c r="C114" s="12" t="s">
        <v>38</v>
      </c>
      <c r="D114" s="13">
        <v>120000</v>
      </c>
      <c r="E114" s="14" t="s">
        <v>18</v>
      </c>
      <c r="F114" s="15">
        <f t="shared" si="36"/>
        <v>106800</v>
      </c>
      <c r="G114" s="15">
        <v>13000</v>
      </c>
      <c r="H114" s="15">
        <f t="shared" si="37"/>
        <v>119800</v>
      </c>
      <c r="I114" s="30"/>
      <c r="J114" s="31"/>
      <c r="K114" s="33"/>
      <c r="L114" s="33"/>
      <c r="M114" s="33"/>
      <c r="N114" s="33"/>
      <c r="O114" s="33"/>
      <c r="P114" s="40"/>
    </row>
    <row r="115" spans="1:16" ht="20.75" customHeight="1" x14ac:dyDescent="0.15">
      <c r="A115" s="6" t="s">
        <v>224</v>
      </c>
      <c r="B115" s="6" t="s">
        <v>225</v>
      </c>
      <c r="C115" s="6" t="s">
        <v>17</v>
      </c>
      <c r="D115" s="19">
        <v>85000</v>
      </c>
      <c r="E115" s="20" t="s">
        <v>18</v>
      </c>
      <c r="F115" s="21">
        <f t="shared" si="36"/>
        <v>75650</v>
      </c>
      <c r="G115" s="21">
        <v>13000</v>
      </c>
      <c r="H115" s="21">
        <f t="shared" si="37"/>
        <v>88650</v>
      </c>
      <c r="I115" s="7"/>
      <c r="J115" s="26"/>
      <c r="K115" s="28"/>
      <c r="L115" s="28"/>
      <c r="M115" s="28"/>
      <c r="N115" s="28"/>
      <c r="O115" s="28"/>
      <c r="P115" s="29"/>
    </row>
    <row r="116" spans="1:16" ht="20.75" customHeight="1" x14ac:dyDescent="0.15">
      <c r="A116" s="12" t="s">
        <v>62</v>
      </c>
      <c r="B116" s="12" t="s">
        <v>226</v>
      </c>
      <c r="C116" s="12" t="s">
        <v>17</v>
      </c>
      <c r="D116" s="13">
        <v>220000</v>
      </c>
      <c r="E116" s="14" t="s">
        <v>18</v>
      </c>
      <c r="F116" s="15">
        <f t="shared" si="36"/>
        <v>195800</v>
      </c>
      <c r="G116" s="15">
        <v>13000</v>
      </c>
      <c r="H116" s="15">
        <f t="shared" si="37"/>
        <v>208800</v>
      </c>
      <c r="I116" s="30"/>
      <c r="J116" s="31"/>
      <c r="K116" s="33"/>
      <c r="L116" s="33"/>
      <c r="M116" s="33"/>
      <c r="N116" s="33"/>
      <c r="O116" s="33"/>
      <c r="P116" s="40"/>
    </row>
    <row r="117" spans="1:16" ht="20.75" customHeight="1" x14ac:dyDescent="0.15">
      <c r="A117" s="6" t="s">
        <v>227</v>
      </c>
      <c r="B117" s="6" t="s">
        <v>228</v>
      </c>
      <c r="C117" s="6" t="s">
        <v>17</v>
      </c>
      <c r="D117" s="19">
        <v>65000</v>
      </c>
      <c r="E117" s="20" t="s">
        <v>18</v>
      </c>
      <c r="F117" s="21">
        <f t="shared" si="36"/>
        <v>57850</v>
      </c>
      <c r="G117" s="21">
        <v>13000</v>
      </c>
      <c r="H117" s="21">
        <f t="shared" si="37"/>
        <v>70850</v>
      </c>
      <c r="I117" s="7"/>
      <c r="J117" s="26"/>
      <c r="K117" s="28"/>
      <c r="L117" s="28"/>
      <c r="M117" s="28"/>
      <c r="N117" s="28"/>
      <c r="O117" s="28"/>
      <c r="P117" s="29"/>
    </row>
    <row r="118" spans="1:16" ht="20.75" customHeight="1" x14ac:dyDescent="0.15">
      <c r="A118" s="12" t="s">
        <v>166</v>
      </c>
      <c r="B118" s="12" t="s">
        <v>229</v>
      </c>
      <c r="C118" s="12" t="s">
        <v>17</v>
      </c>
      <c r="D118" s="13">
        <v>140000</v>
      </c>
      <c r="E118" s="14" t="s">
        <v>18</v>
      </c>
      <c r="F118" s="15">
        <f t="shared" si="36"/>
        <v>124600</v>
      </c>
      <c r="G118" s="15">
        <v>13000</v>
      </c>
      <c r="H118" s="15">
        <f t="shared" si="37"/>
        <v>137600</v>
      </c>
      <c r="I118" s="30"/>
      <c r="J118" s="31"/>
      <c r="K118" s="33"/>
      <c r="L118" s="33"/>
      <c r="M118" s="33"/>
      <c r="N118" s="33"/>
      <c r="O118" s="33"/>
      <c r="P118" s="40"/>
    </row>
    <row r="119" spans="1:16" ht="20.75" customHeight="1" x14ac:dyDescent="0.15">
      <c r="A119" s="6" t="s">
        <v>101</v>
      </c>
      <c r="B119" s="6" t="s">
        <v>230</v>
      </c>
      <c r="C119" s="6" t="s">
        <v>17</v>
      </c>
      <c r="D119" s="19">
        <v>82000</v>
      </c>
      <c r="E119" s="20" t="s">
        <v>18</v>
      </c>
      <c r="F119" s="21">
        <f t="shared" si="36"/>
        <v>72980</v>
      </c>
      <c r="G119" s="21">
        <v>13000</v>
      </c>
      <c r="H119" s="21">
        <f t="shared" si="37"/>
        <v>85980</v>
      </c>
      <c r="I119" s="7"/>
      <c r="J119" s="26"/>
      <c r="K119" s="28"/>
      <c r="L119" s="28"/>
      <c r="M119" s="28"/>
      <c r="N119" s="28"/>
      <c r="O119" s="28"/>
      <c r="P119" s="29"/>
    </row>
    <row r="120" spans="1:16" ht="20.75" customHeight="1" x14ac:dyDescent="0.15">
      <c r="A120" s="12" t="s">
        <v>103</v>
      </c>
      <c r="B120" s="12" t="s">
        <v>231</v>
      </c>
      <c r="C120" s="12" t="s">
        <v>17</v>
      </c>
      <c r="D120" s="13">
        <v>115000</v>
      </c>
      <c r="E120" s="14" t="s">
        <v>18</v>
      </c>
      <c r="F120" s="15">
        <f t="shared" si="36"/>
        <v>102350</v>
      </c>
      <c r="G120" s="15">
        <v>13000</v>
      </c>
      <c r="H120" s="15">
        <f t="shared" si="37"/>
        <v>115350</v>
      </c>
      <c r="I120" s="30"/>
      <c r="J120" s="31"/>
      <c r="K120" s="33"/>
      <c r="L120" s="33"/>
      <c r="M120" s="33"/>
      <c r="N120" s="33"/>
      <c r="O120" s="33"/>
      <c r="P120" s="40"/>
    </row>
    <row r="121" spans="1:16" ht="20.75" customHeight="1" x14ac:dyDescent="0.15">
      <c r="A121" s="6" t="s">
        <v>112</v>
      </c>
      <c r="B121" s="6" t="s">
        <v>232</v>
      </c>
      <c r="C121" s="6" t="s">
        <v>17</v>
      </c>
      <c r="D121" s="19">
        <v>220000</v>
      </c>
      <c r="E121" s="20" t="s">
        <v>18</v>
      </c>
      <c r="F121" s="21">
        <f t="shared" si="36"/>
        <v>195800</v>
      </c>
      <c r="G121" s="21">
        <v>13000</v>
      </c>
      <c r="H121" s="21">
        <f t="shared" si="37"/>
        <v>208800</v>
      </c>
      <c r="I121" s="7"/>
      <c r="J121" s="26"/>
      <c r="K121" s="28"/>
      <c r="L121" s="28"/>
      <c r="M121" s="28"/>
      <c r="N121" s="28"/>
      <c r="O121" s="28"/>
      <c r="P121" s="29"/>
    </row>
    <row r="122" spans="1:16" ht="20.75" customHeight="1" x14ac:dyDescent="0.15">
      <c r="A122" s="12" t="s">
        <v>233</v>
      </c>
      <c r="B122" s="12" t="s">
        <v>234</v>
      </c>
      <c r="C122" s="12" t="s">
        <v>122</v>
      </c>
      <c r="D122" s="13">
        <v>160000</v>
      </c>
      <c r="E122" s="14" t="s">
        <v>235</v>
      </c>
      <c r="F122" s="15">
        <v>124800</v>
      </c>
      <c r="G122" s="15">
        <v>13000</v>
      </c>
      <c r="H122" s="15">
        <f t="shared" si="37"/>
        <v>137800</v>
      </c>
      <c r="I122" s="30"/>
      <c r="J122" s="31"/>
      <c r="K122" s="33"/>
      <c r="L122" s="33"/>
      <c r="M122" s="33"/>
      <c r="N122" s="33"/>
      <c r="O122" s="33"/>
      <c r="P122" s="40"/>
    </row>
    <row r="123" spans="1:16" ht="20.75" customHeight="1" x14ac:dyDescent="0.15">
      <c r="A123" s="6" t="s">
        <v>236</v>
      </c>
      <c r="B123" s="6" t="s">
        <v>237</v>
      </c>
      <c r="C123" s="6" t="s">
        <v>23</v>
      </c>
      <c r="D123" s="19">
        <v>65000</v>
      </c>
      <c r="E123" s="20" t="s">
        <v>20</v>
      </c>
      <c r="F123" s="21">
        <f t="shared" ref="F123:F130" si="38">D123*1.05</f>
        <v>68250</v>
      </c>
      <c r="G123" s="21">
        <v>13000</v>
      </c>
      <c r="H123" s="21">
        <f t="shared" si="37"/>
        <v>81250</v>
      </c>
      <c r="I123" s="7"/>
      <c r="J123" s="26"/>
      <c r="K123" s="28"/>
      <c r="L123" s="28"/>
      <c r="M123" s="28"/>
      <c r="N123" s="28"/>
      <c r="O123" s="28"/>
      <c r="P123" s="29"/>
    </row>
    <row r="124" spans="1:16" ht="20.75" customHeight="1" x14ac:dyDescent="0.15">
      <c r="A124" s="12" t="s">
        <v>238</v>
      </c>
      <c r="B124" s="12" t="s">
        <v>239</v>
      </c>
      <c r="C124" s="12" t="s">
        <v>23</v>
      </c>
      <c r="D124" s="13">
        <v>20000</v>
      </c>
      <c r="E124" s="14" t="s">
        <v>20</v>
      </c>
      <c r="F124" s="15">
        <f t="shared" si="38"/>
        <v>21000</v>
      </c>
      <c r="G124" s="15">
        <v>13000</v>
      </c>
      <c r="H124" s="15">
        <f t="shared" si="37"/>
        <v>34000</v>
      </c>
      <c r="I124" s="30"/>
      <c r="J124" s="31"/>
      <c r="K124" s="33"/>
      <c r="L124" s="33"/>
      <c r="M124" s="33"/>
      <c r="N124" s="33"/>
      <c r="O124" s="33"/>
      <c r="P124" s="40"/>
    </row>
    <row r="125" spans="1:16" ht="20.75" customHeight="1" x14ac:dyDescent="0.15">
      <c r="A125" s="6" t="s">
        <v>240</v>
      </c>
      <c r="B125" s="6" t="s">
        <v>241</v>
      </c>
      <c r="C125" s="6" t="s">
        <v>23</v>
      </c>
      <c r="D125" s="19">
        <v>42000</v>
      </c>
      <c r="E125" s="20" t="s">
        <v>20</v>
      </c>
      <c r="F125" s="21">
        <f t="shared" si="38"/>
        <v>44100</v>
      </c>
      <c r="G125" s="21">
        <v>13000</v>
      </c>
      <c r="H125" s="21">
        <f t="shared" si="37"/>
        <v>57100</v>
      </c>
      <c r="I125" s="7"/>
      <c r="J125" s="26"/>
      <c r="K125" s="28"/>
      <c r="L125" s="28"/>
      <c r="M125" s="28"/>
      <c r="N125" s="28"/>
      <c r="O125" s="28"/>
      <c r="P125" s="29"/>
    </row>
    <row r="126" spans="1:16" ht="20.75" customHeight="1" x14ac:dyDescent="0.15">
      <c r="A126" s="12" t="s">
        <v>227</v>
      </c>
      <c r="B126" s="12" t="s">
        <v>204</v>
      </c>
      <c r="C126" s="12" t="s">
        <v>23</v>
      </c>
      <c r="D126" s="13">
        <v>40000</v>
      </c>
      <c r="E126" s="14" t="s">
        <v>20</v>
      </c>
      <c r="F126" s="15">
        <f t="shared" si="38"/>
        <v>42000</v>
      </c>
      <c r="G126" s="15">
        <v>13000</v>
      </c>
      <c r="H126" s="15">
        <f t="shared" si="37"/>
        <v>55000</v>
      </c>
      <c r="I126" s="30"/>
      <c r="J126" s="31"/>
      <c r="K126" s="33"/>
      <c r="L126" s="33"/>
      <c r="M126" s="33"/>
      <c r="N126" s="33"/>
      <c r="O126" s="33"/>
      <c r="P126" s="40"/>
    </row>
    <row r="127" spans="1:16" ht="20.75" customHeight="1" x14ac:dyDescent="0.15">
      <c r="A127" s="6" t="s">
        <v>154</v>
      </c>
      <c r="B127" s="6" t="s">
        <v>242</v>
      </c>
      <c r="C127" s="6" t="s">
        <v>23</v>
      </c>
      <c r="D127" s="19">
        <v>140000</v>
      </c>
      <c r="E127" s="20" t="s">
        <v>20</v>
      </c>
      <c r="F127" s="21">
        <f t="shared" si="38"/>
        <v>147000</v>
      </c>
      <c r="G127" s="21">
        <v>13000</v>
      </c>
      <c r="H127" s="21">
        <f t="shared" si="37"/>
        <v>160000</v>
      </c>
      <c r="I127" s="7"/>
      <c r="J127" s="26"/>
      <c r="K127" s="28"/>
      <c r="L127" s="28"/>
      <c r="M127" s="28"/>
      <c r="N127" s="28"/>
      <c r="O127" s="28"/>
      <c r="P127" s="29"/>
    </row>
    <row r="128" spans="1:16" ht="20.75" customHeight="1" x14ac:dyDescent="0.15">
      <c r="A128" s="12" t="s">
        <v>243</v>
      </c>
      <c r="B128" s="12" t="s">
        <v>244</v>
      </c>
      <c r="C128" s="12" t="s">
        <v>23</v>
      </c>
      <c r="D128" s="13">
        <v>40000</v>
      </c>
      <c r="E128" s="14" t="s">
        <v>20</v>
      </c>
      <c r="F128" s="15">
        <f t="shared" si="38"/>
        <v>42000</v>
      </c>
      <c r="G128" s="15">
        <v>13000</v>
      </c>
      <c r="H128" s="15">
        <f t="shared" si="37"/>
        <v>55000</v>
      </c>
      <c r="I128" s="30"/>
      <c r="J128" s="31"/>
      <c r="K128" s="33"/>
      <c r="L128" s="33"/>
      <c r="M128" s="33"/>
      <c r="N128" s="33"/>
      <c r="O128" s="33"/>
      <c r="P128" s="40"/>
    </row>
    <row r="129" spans="1:16" ht="20.75" customHeight="1" x14ac:dyDescent="0.15">
      <c r="A129" s="6" t="s">
        <v>245</v>
      </c>
      <c r="B129" s="6" t="s">
        <v>246</v>
      </c>
      <c r="C129" s="6" t="s">
        <v>23</v>
      </c>
      <c r="D129" s="19">
        <v>150000</v>
      </c>
      <c r="E129" s="20" t="s">
        <v>20</v>
      </c>
      <c r="F129" s="21">
        <f t="shared" si="38"/>
        <v>157500</v>
      </c>
      <c r="G129" s="21">
        <v>13000</v>
      </c>
      <c r="H129" s="21">
        <f t="shared" si="37"/>
        <v>170500</v>
      </c>
      <c r="I129" s="7"/>
      <c r="J129" s="26"/>
      <c r="K129" s="28"/>
      <c r="L129" s="28"/>
      <c r="M129" s="28"/>
      <c r="N129" s="28"/>
      <c r="O129" s="28"/>
      <c r="P129" s="29"/>
    </row>
    <row r="130" spans="1:16" ht="20.75" customHeight="1" x14ac:dyDescent="0.15">
      <c r="A130" s="12" t="s">
        <v>247</v>
      </c>
      <c r="B130" s="12" t="s">
        <v>248</v>
      </c>
      <c r="C130" s="12" t="s">
        <v>23</v>
      </c>
      <c r="D130" s="13">
        <v>180000</v>
      </c>
      <c r="E130" s="14" t="s">
        <v>20</v>
      </c>
      <c r="F130" s="15">
        <f t="shared" si="38"/>
        <v>189000</v>
      </c>
      <c r="G130" s="15">
        <v>13000</v>
      </c>
      <c r="H130" s="15">
        <f t="shared" si="37"/>
        <v>202000</v>
      </c>
      <c r="I130" s="30"/>
      <c r="J130" s="31"/>
      <c r="K130" s="33"/>
      <c r="L130" s="33"/>
      <c r="M130" s="33"/>
      <c r="N130" s="33"/>
      <c r="O130" s="33"/>
      <c r="P130" s="40"/>
    </row>
    <row r="131" spans="1:16" ht="20.75" customHeight="1" x14ac:dyDescent="0.15">
      <c r="A131" s="6" t="s">
        <v>81</v>
      </c>
      <c r="B131" s="6" t="s">
        <v>249</v>
      </c>
      <c r="C131" s="6" t="s">
        <v>149</v>
      </c>
      <c r="D131" s="19">
        <v>18000</v>
      </c>
      <c r="E131" s="20" t="s">
        <v>18</v>
      </c>
      <c r="F131" s="21">
        <v>16020</v>
      </c>
      <c r="G131" s="21">
        <v>13000</v>
      </c>
      <c r="H131" s="21">
        <f t="shared" si="37"/>
        <v>29020</v>
      </c>
      <c r="I131" s="7"/>
      <c r="J131" s="26"/>
      <c r="K131" s="28"/>
      <c r="L131" s="28"/>
      <c r="M131" s="28"/>
      <c r="N131" s="28"/>
      <c r="O131" s="28"/>
      <c r="P131" s="29"/>
    </row>
    <row r="132" spans="1:16" ht="20.75" customHeight="1" x14ac:dyDescent="0.15">
      <c r="A132" s="12" t="s">
        <v>217</v>
      </c>
      <c r="B132" s="30"/>
      <c r="C132" s="30"/>
      <c r="D132" s="50"/>
      <c r="E132" s="51"/>
      <c r="F132" s="15">
        <f>SUM(F112:F131)</f>
        <v>2119030</v>
      </c>
      <c r="G132" s="15">
        <f>SUM(G112:G131)</f>
        <v>260000</v>
      </c>
      <c r="H132" s="15">
        <f t="shared" si="37"/>
        <v>2379030</v>
      </c>
      <c r="I132" s="30"/>
      <c r="J132" s="50"/>
      <c r="K132" s="52"/>
      <c r="L132" s="52"/>
      <c r="M132" s="52"/>
      <c r="N132" s="52"/>
      <c r="O132" s="52"/>
      <c r="P132" s="53"/>
    </row>
  </sheetData>
  <mergeCells count="1">
    <mergeCell ref="A1:P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1 - Table 1-1</vt:lpstr>
      <vt:lpstr>Sheet 1 - Table 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Elliot Alderton</cp:lastModifiedBy>
  <dcterms:modified xsi:type="dcterms:W3CDTF">2019-08-09T12:45:53Z</dcterms:modified>
</cp:coreProperties>
</file>